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tabRatio="928" activeTab="0"/>
  </bookViews>
  <sheets>
    <sheet name="別記第1号様式" sheetId="1" r:id="rId1"/>
    <sheet name="別紙1-(2)-1" sheetId="2" r:id="rId2"/>
    <sheet name="別紙1-(2)-2" sheetId="3" r:id="rId3"/>
    <sheet name="別紙1-(2)-３（海外）" sheetId="4" r:id="rId4"/>
    <sheet name="別紙1-(2)-４（国内）" sheetId="5" r:id="rId5"/>
    <sheet name="助成対象経費に係る仕入税額控除について" sheetId="6" r:id="rId6"/>
  </sheets>
  <definedNames>
    <definedName name="_xlnm.Print_Area" localSheetId="0">'別記第1号様式'!$B$2:$AL$26</definedName>
    <definedName name="_xlnm.Print_Area" localSheetId="1">'別紙1-(2)-1'!$B$1:$AL$61</definedName>
    <definedName name="_xlnm.Print_Area" localSheetId="2">'別紙1-(2)-2'!$B$1:$AL$37</definedName>
    <definedName name="_xlnm.Print_Area" localSheetId="3">'別紙1-(2)-３（海外）'!$B$1:$G$40</definedName>
    <definedName name="_xlnm.Print_Area" localSheetId="4">'別紙1-(2)-４（国内）'!$B$1:$I$48</definedName>
  </definedNames>
  <calcPr fullCalcOnLoad="1"/>
</workbook>
</file>

<file path=xl/sharedStrings.xml><?xml version="1.0" encoding="utf-8"?>
<sst xmlns="http://schemas.openxmlformats.org/spreadsheetml/2006/main" count="162" uniqueCount="124">
  <si>
    <t>申請者</t>
  </si>
  <si>
    <t>印</t>
  </si>
  <si>
    <t>合　　　　計</t>
  </si>
  <si>
    <t>（１）収　入</t>
  </si>
  <si>
    <t>（単位：円）</t>
  </si>
  <si>
    <t>（２）支　出</t>
  </si>
  <si>
    <t>自己資金</t>
  </si>
  <si>
    <t>借入額</t>
  </si>
  <si>
    <t>その他</t>
  </si>
  <si>
    <t>委　託　費</t>
  </si>
  <si>
    <t>小　　　計</t>
  </si>
  <si>
    <t>庁　　　費</t>
  </si>
  <si>
    <t>旅　　　費</t>
  </si>
  <si>
    <t>経 費 区 分</t>
  </si>
  <si>
    <t>合　　　　　　　計</t>
  </si>
  <si>
    <t>区　　　　分</t>
  </si>
  <si>
    <t>金　　　額</t>
  </si>
  <si>
    <t>（３）事業費の積算明細</t>
  </si>
  <si>
    <t>経費区分</t>
  </si>
  <si>
    <t>積　算　明　細
（具体的に記載のこと）</t>
  </si>
  <si>
    <t>合　　計</t>
  </si>
  <si>
    <t>資　　金　　調　　達　　先</t>
  </si>
  <si>
    <t>庁　　費</t>
  </si>
  <si>
    <t>委 託 費</t>
  </si>
  <si>
    <t>住　　所</t>
  </si>
  <si>
    <t>名　　称</t>
  </si>
  <si>
    <t>電　　話</t>
  </si>
  <si>
    <t>小　　　　計</t>
  </si>
  <si>
    <t>１．申請者</t>
  </si>
  <si>
    <t>住所</t>
  </si>
  <si>
    <t>名称</t>
  </si>
  <si>
    <t>電話</t>
  </si>
  <si>
    <t>２．事業実施計画</t>
  </si>
  <si>
    <t>担当者名</t>
  </si>
  <si>
    <t>内容</t>
  </si>
  <si>
    <t>必要性</t>
  </si>
  <si>
    <t>〒</t>
  </si>
  <si>
    <t>－</t>
  </si>
  <si>
    <t>ＦＡＸ</t>
  </si>
  <si>
    <t>代 表 者
職・氏名</t>
  </si>
  <si>
    <t>代表者職･氏名</t>
  </si>
  <si>
    <t>理事長</t>
  </si>
  <si>
    <t>公益財団法人高知県産業振興センター　</t>
  </si>
  <si>
    <t>様</t>
  </si>
  <si>
    <t>（２）具体的な事業内容（各事業ごとに実施する内容（具体的に）、必要性（目的、波及効果等）を記載すること。）</t>
  </si>
  <si>
    <t>：</t>
  </si>
  <si>
    <t>実　施　体　制</t>
  </si>
  <si>
    <t>合　　　計</t>
  </si>
  <si>
    <t>（４）展示会終了日のうち一番遅い日（予定）</t>
  </si>
  <si>
    <t>＊その他参考となる資料を添付すること</t>
  </si>
  <si>
    <t>３　事業の収支</t>
  </si>
  <si>
    <t>別記</t>
  </si>
  <si>
    <t>国内展示会出展事業</t>
  </si>
  <si>
    <t>海外展示会出展事業</t>
  </si>
  <si>
    <t>総事業費</t>
  </si>
  <si>
    <t>（１）事業の目的</t>
  </si>
  <si>
    <t>（５）事業完了予定日（上記（４）から30日以内又は当該年度の3月20日のいずれか早い日）</t>
  </si>
  <si>
    <t>（注）事業区分ごとに作成のこと</t>
  </si>
  <si>
    <t>基金事業活用年度
※注</t>
  </si>
  <si>
    <t>旅　　費</t>
  </si>
  <si>
    <t>〇</t>
  </si>
  <si>
    <t>※活用年度に〇を記入</t>
  </si>
  <si>
    <t>・航空賃（高知～東京）@54,000円×2名</t>
  </si>
  <si>
    <t>・宿泊費　@7,560円×2名×2泊</t>
  </si>
  <si>
    <t>[通信運搬費]</t>
  </si>
  <si>
    <t>[印刷製本費]</t>
  </si>
  <si>
    <t>高知市布師田３９９２－２</t>
  </si>
  <si>
    <t>株式会社高知県産業振興</t>
  </si>
  <si>
    <t>代表取締役　産業　振太郎</t>
  </si>
  <si>
    <t>０８８－８４５－６６００</t>
  </si>
  <si>
    <t>781</t>
  </si>
  <si>
    <t>5101</t>
  </si>
  <si>
    <t>高知　県太郎</t>
  </si>
  <si>
    <t>０８８－８４６－２５５６</t>
  </si>
  <si>
    <r>
      <t>　</t>
    </r>
    <r>
      <rPr>
        <sz val="11"/>
        <color indexed="10"/>
        <rFont val="ＭＳ Ｐ明朝"/>
        <family val="1"/>
      </rPr>
      <t xml:space="preserve">東京ビッグサイトで開催での「東京機械展示会」に出展。模型を作成、展示し各関係業界へ自社製品の「移動式クレーン」、「ワイヤー巻取り機」等をPRし、自社の技術力と製品の認知度向上を図り販路開拓につなげる。
　中国上海で開催の「日中機械展示会」に出展。自社製品の「移動式クレーン」、「ワイヤー巻取り機」等をPRし、自社の技術力と製品の認知度向上を図り販路開拓につなげる。
</t>
    </r>
  </si>
  <si>
    <t>(東京機械展示会）
10月７日（火）　製品説明、カタログ配布等を４名体制
　　　８日（水）　　　　　　　　　　同上
　　　９日（木）　　　　　　　　　　同上
（日中機械展示会）
11月9日（月）　製品説明、カタログ配布等を４名体制
　　　10日（火）　　　　　　　　　　同上
　　　11日（水）　　　　　　　　　　同上</t>
  </si>
  <si>
    <t>・航空賃（高知～上海）@90,000円×4名</t>
  </si>
  <si>
    <t>・宿泊費（上海）@8,700円×4名×3泊</t>
  </si>
  <si>
    <t>助成対象
経　　費</t>
  </si>
  <si>
    <t>簡易課税
事業者</t>
  </si>
  <si>
    <t>免税事業者</t>
  </si>
  <si>
    <t>なし
（総事業費と同額）</t>
  </si>
  <si>
    <t>一般課税事業者</t>
  </si>
  <si>
    <t>あり
（総事業費の税抜き金額）</t>
  </si>
  <si>
    <t>※一般課税事業者で、（1）課税売上割合が95％以上かつ課税売上高が5億円超、かつ
　（2）課税売上割合が95％未満の場合は、別途お問い合わせください。</t>
  </si>
  <si>
    <t>※国、地方公共団体及び消費税法別表第３に掲げる法人又は人格のない社団等の
　　場合は別途お問い合わせください。</t>
  </si>
  <si>
    <t>第1号様式（第5条関係）</t>
  </si>
  <si>
    <t>　上記補助金の交付について、販路開拓支援事業費助成金交付要領第5条第１項の規定に基づき、別紙の助成事業計画書を添えて申請します。</t>
  </si>
  <si>
    <t>（販路開拓支援事業）</t>
  </si>
  <si>
    <t>第1号様式（２）別紙（第5条関係）</t>
  </si>
  <si>
    <t>（３）事業に要する総事業費、助成対象経費及び助成金交付申請額　（単位：円）</t>
  </si>
  <si>
    <t>助成対象事業区分</t>
  </si>
  <si>
    <t>助成対象経費</t>
  </si>
  <si>
    <t>助成金交付申請額</t>
  </si>
  <si>
    <t>助　成　事　業　計　画　書</t>
  </si>
  <si>
    <t>助成金額</t>
  </si>
  <si>
    <t>助成対象事業区分</t>
  </si>
  <si>
    <t>助成金交付
申　請　額</t>
  </si>
  <si>
    <t>3年前</t>
  </si>
  <si>
    <t>2年前</t>
  </si>
  <si>
    <t>1年前</t>
  </si>
  <si>
    <t>助成対象事業区分:海外展示会出展事業</t>
  </si>
  <si>
    <t>助成対象
経　　費</t>
  </si>
  <si>
    <t>助成金交付
申　請　額</t>
  </si>
  <si>
    <t>助成対象事業区分：国内展示会出展事業</t>
  </si>
  <si>
    <t>（注）過去3年度間において販路開拓支援事業・見本市等出展事業、</t>
  </si>
  <si>
    <t>　　　経営革新・外商支援事業（国内展示会出展事業）で採択となった年度</t>
  </si>
  <si>
    <t>助成対象経費に係る仕入税額控除について</t>
  </si>
  <si>
    <t>助成対象経費発生時の
消費税の事業者区分</t>
  </si>
  <si>
    <t>助成対象経費に係る仕入控除税額等
（助成対象経費欄
の記載金額）</t>
  </si>
  <si>
    <t>[旅費]①第5回日中機械展示会への出展</t>
  </si>
  <si>
    <t>[旅費]①第11回東京機械展示会</t>
  </si>
  <si>
    <t>①毎年、開催3日間で約５万人の海外建設関係者が来場し、多くの商談が期待できることから、当社の技術力を最大限アピールし、新規市場開拓を目指す。</t>
  </si>
  <si>
    <t>②危機管理産業展</t>
  </si>
  <si>
    <t>①カタログ印刷　@108×2,000部
②カタログ印刷　@108×2,000部</t>
  </si>
  <si>
    <t xml:space="preserve">①毎年、開催3日間で約３万人が来場し、自社商品の製品等のPRを行うに絶好の機会であることから、県外の競合品との差異を印象付け新たな顧客獲得を図っていく。
②約6万人の来場が見込まれており、ユーザーに対して自社商品を直接ＰＲすることでさらなる販路拡大を図る。
</t>
  </si>
  <si>
    <t>①展示機械、カタログ等運送費
　＠5,400×往復</t>
  </si>
  <si>
    <t>②展示会案内DM発送料　@50×100社分</t>
  </si>
  <si>
    <r>
      <t>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  月  日</t>
    </r>
  </si>
  <si>
    <t>平成31年度　販路開拓支援事業費助成金交付申請書</t>
  </si>
  <si>
    <t>①第5回日中機械展示会への出展
令和元年11月9日（月）～11日（水）</t>
  </si>
  <si>
    <t>①第11回東京機械展示会への出展
令和元年10月7日（火）～9日(木）
②危機管理産業展への出展
令和元年10月1日（月）～3日（水）</t>
  </si>
  <si>
    <r>
      <t>令和　</t>
    </r>
    <r>
      <rPr>
        <sz val="11"/>
        <color indexed="10"/>
        <rFont val="ＭＳ Ｐ明朝"/>
        <family val="1"/>
      </rPr>
      <t>元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>１１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１１</t>
    </r>
    <r>
      <rPr>
        <sz val="11"/>
        <rFont val="ＭＳ Ｐ明朝"/>
        <family val="1"/>
      </rPr>
      <t>日</t>
    </r>
  </si>
  <si>
    <r>
      <t>令和　</t>
    </r>
    <r>
      <rPr>
        <sz val="11"/>
        <color indexed="10"/>
        <rFont val="ＭＳ Ｐ明朝"/>
        <family val="1"/>
      </rPr>
      <t>元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>１２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１０</t>
    </r>
    <r>
      <rPr>
        <sz val="11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</si>
</sst>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Calibri"/>
      <family val="2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38" fontId="8" fillId="0" borderId="0" xfId="51" applyFont="1" applyBorder="1" applyAlignment="1">
      <alignment horizontal="center" vertical="center"/>
    </xf>
    <xf numFmtId="38" fontId="8" fillId="0" borderId="10" xfId="51" applyFont="1" applyBorder="1" applyAlignment="1">
      <alignment horizontal="right" vertical="center"/>
    </xf>
    <xf numFmtId="38" fontId="2" fillId="0" borderId="20" xfId="51" applyFont="1" applyBorder="1" applyAlignment="1">
      <alignment vertical="center"/>
    </xf>
    <xf numFmtId="38" fontId="2" fillId="0" borderId="21" xfId="51" applyFont="1" applyBorder="1" applyAlignment="1">
      <alignment vertical="center"/>
    </xf>
    <xf numFmtId="38" fontId="2" fillId="0" borderId="22" xfId="51" applyFont="1" applyBorder="1" applyAlignment="1">
      <alignment vertical="center"/>
    </xf>
    <xf numFmtId="38" fontId="2" fillId="0" borderId="23" xfId="51" applyFont="1" applyBorder="1" applyAlignment="1">
      <alignment vertical="center"/>
    </xf>
    <xf numFmtId="38" fontId="2" fillId="0" borderId="24" xfId="51" applyFont="1" applyBorder="1" applyAlignment="1">
      <alignment vertical="center"/>
    </xf>
    <xf numFmtId="38" fontId="2" fillId="0" borderId="25" xfId="51" applyFont="1" applyBorder="1" applyAlignment="1">
      <alignment vertical="center"/>
    </xf>
    <xf numFmtId="38" fontId="2" fillId="0" borderId="14" xfId="5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56" fillId="0" borderId="26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16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16" xfId="0" applyNumberFormat="1" applyFont="1" applyBorder="1" applyAlignment="1">
      <alignment vertical="center"/>
    </xf>
    <xf numFmtId="0" fontId="58" fillId="0" borderId="0" xfId="0" applyNumberFormat="1" applyFont="1" applyBorder="1" applyAlignment="1">
      <alignment vertical="center"/>
    </xf>
    <xf numFmtId="0" fontId="57" fillId="0" borderId="16" xfId="0" applyNumberFormat="1" applyFont="1" applyBorder="1" applyAlignment="1">
      <alignment vertical="center"/>
    </xf>
    <xf numFmtId="0" fontId="59" fillId="0" borderId="0" xfId="0" applyNumberFormat="1" applyFont="1" applyBorder="1" applyAlignment="1">
      <alignment vertical="center"/>
    </xf>
    <xf numFmtId="38" fontId="59" fillId="0" borderId="21" xfId="51" applyFont="1" applyBorder="1" applyAlignment="1">
      <alignment horizontal="left" vertical="center"/>
    </xf>
    <xf numFmtId="38" fontId="57" fillId="0" borderId="21" xfId="51" applyFont="1" applyBorder="1" applyAlignment="1">
      <alignment vertical="center"/>
    </xf>
    <xf numFmtId="38" fontId="57" fillId="0" borderId="25" xfId="51" applyFont="1" applyBorder="1" applyAlignment="1">
      <alignment vertical="center"/>
    </xf>
    <xf numFmtId="38" fontId="57" fillId="0" borderId="19" xfId="51" applyFont="1" applyBorder="1" applyAlignment="1">
      <alignment vertical="center"/>
    </xf>
    <xf numFmtId="38" fontId="57" fillId="0" borderId="27" xfId="51" applyFont="1" applyBorder="1" applyAlignment="1">
      <alignment vertical="center"/>
    </xf>
    <xf numFmtId="38" fontId="57" fillId="0" borderId="26" xfId="51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38" fontId="57" fillId="0" borderId="22" xfId="51" applyFont="1" applyBorder="1" applyAlignment="1">
      <alignment vertical="center"/>
    </xf>
    <xf numFmtId="38" fontId="59" fillId="0" borderId="21" xfId="51" applyFont="1" applyBorder="1" applyAlignment="1">
      <alignment vertical="center"/>
    </xf>
    <xf numFmtId="0" fontId="59" fillId="0" borderId="28" xfId="0" applyNumberFormat="1" applyFont="1" applyBorder="1" applyAlignment="1">
      <alignment vertical="center"/>
    </xf>
    <xf numFmtId="3" fontId="57" fillId="0" borderId="28" xfId="0" applyNumberFormat="1" applyFont="1" applyBorder="1" applyAlignment="1">
      <alignment vertical="center"/>
    </xf>
    <xf numFmtId="38" fontId="2" fillId="0" borderId="29" xfId="51" applyFont="1" applyBorder="1" applyAlignment="1">
      <alignment vertical="center"/>
    </xf>
    <xf numFmtId="38" fontId="59" fillId="0" borderId="29" xfId="51" applyFont="1" applyBorder="1" applyAlignment="1">
      <alignment horizontal="center" vertical="center"/>
    </xf>
    <xf numFmtId="38" fontId="59" fillId="0" borderId="30" xfId="51" applyFont="1" applyBorder="1" applyAlignment="1">
      <alignment horizontal="center" vertical="center"/>
    </xf>
    <xf numFmtId="38" fontId="59" fillId="0" borderId="31" xfId="51" applyFont="1" applyBorder="1" applyAlignment="1">
      <alignment horizontal="center" vertical="center"/>
    </xf>
    <xf numFmtId="0" fontId="57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5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49" fontId="60" fillId="0" borderId="13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3" xfId="0" applyFont="1" applyBorder="1" applyAlignment="1">
      <alignment horizontal="distributed" vertical="center"/>
    </xf>
    <xf numFmtId="0" fontId="60" fillId="0" borderId="14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0" fillId="0" borderId="1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/>
    </xf>
    <xf numFmtId="0" fontId="60" fillId="0" borderId="33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0" fillId="0" borderId="17" xfId="0" applyFont="1" applyBorder="1" applyAlignment="1">
      <alignment vertical="top"/>
    </xf>
    <xf numFmtId="0" fontId="60" fillId="0" borderId="15" xfId="0" applyFont="1" applyBorder="1" applyAlignment="1">
      <alignment vertical="top"/>
    </xf>
    <xf numFmtId="0" fontId="60" fillId="0" borderId="10" xfId="0" applyFont="1" applyBorder="1" applyAlignment="1">
      <alignment vertical="top"/>
    </xf>
    <xf numFmtId="0" fontId="60" fillId="0" borderId="18" xfId="0" applyFont="1" applyBorder="1" applyAlignment="1">
      <alignment vertical="top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60" fillId="0" borderId="11" xfId="51" applyFont="1" applyBorder="1" applyAlignment="1">
      <alignment vertical="center"/>
    </xf>
    <xf numFmtId="38" fontId="60" fillId="0" borderId="12" xfId="51" applyFont="1" applyBorder="1" applyAlignment="1">
      <alignment vertical="center"/>
    </xf>
    <xf numFmtId="38" fontId="60" fillId="0" borderId="33" xfId="51" applyFont="1" applyBorder="1" applyAlignment="1">
      <alignment vertical="center"/>
    </xf>
    <xf numFmtId="38" fontId="60" fillId="0" borderId="15" xfId="51" applyFont="1" applyBorder="1" applyAlignment="1">
      <alignment vertical="center"/>
    </xf>
    <xf numFmtId="38" fontId="60" fillId="0" borderId="10" xfId="51" applyFont="1" applyBorder="1" applyAlignment="1">
      <alignment vertical="center"/>
    </xf>
    <xf numFmtId="38" fontId="60" fillId="0" borderId="18" xfId="5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38" fontId="59" fillId="0" borderId="11" xfId="49" applyFont="1" applyBorder="1" applyAlignment="1">
      <alignment horizontal="right" vertical="center"/>
    </xf>
    <xf numFmtId="38" fontId="59" fillId="0" borderId="12" xfId="49" applyFont="1" applyBorder="1" applyAlignment="1">
      <alignment horizontal="right" vertical="center"/>
    </xf>
    <xf numFmtId="38" fontId="59" fillId="0" borderId="33" xfId="49" applyFont="1" applyBorder="1" applyAlignment="1">
      <alignment horizontal="right" vertical="center"/>
    </xf>
    <xf numFmtId="38" fontId="61" fillId="0" borderId="11" xfId="49" applyFont="1" applyBorder="1" applyAlignment="1">
      <alignment horizontal="right" vertical="center"/>
    </xf>
    <xf numFmtId="38" fontId="61" fillId="0" borderId="12" xfId="49" applyFont="1" applyBorder="1" applyAlignment="1">
      <alignment horizontal="right" vertical="center"/>
    </xf>
    <xf numFmtId="38" fontId="61" fillId="0" borderId="33" xfId="49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center" vertical="center"/>
    </xf>
    <xf numFmtId="38" fontId="59" fillId="0" borderId="11" xfId="51" applyFont="1" applyBorder="1" applyAlignment="1">
      <alignment vertical="center"/>
    </xf>
    <xf numFmtId="38" fontId="59" fillId="0" borderId="12" xfId="51" applyFont="1" applyBorder="1" applyAlignment="1">
      <alignment vertical="center"/>
    </xf>
    <xf numFmtId="38" fontId="59" fillId="0" borderId="33" xfId="5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38" fontId="59" fillId="0" borderId="16" xfId="51" applyFont="1" applyBorder="1" applyAlignment="1">
      <alignment vertical="center"/>
    </xf>
    <xf numFmtId="38" fontId="59" fillId="0" borderId="0" xfId="51" applyFont="1" applyBorder="1" applyAlignment="1">
      <alignment vertical="center"/>
    </xf>
    <xf numFmtId="38" fontId="59" fillId="0" borderId="17" xfId="5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38" fontId="59" fillId="0" borderId="16" xfId="51" applyNumberFormat="1" applyFont="1" applyBorder="1" applyAlignment="1">
      <alignment vertical="center"/>
    </xf>
    <xf numFmtId="0" fontId="59" fillId="0" borderId="0" xfId="51" applyNumberFormat="1" applyFont="1" applyBorder="1" applyAlignment="1">
      <alignment vertical="center"/>
    </xf>
    <xf numFmtId="0" fontId="59" fillId="0" borderId="17" xfId="51" applyNumberFormat="1" applyFont="1" applyBorder="1" applyAlignment="1">
      <alignment vertical="center"/>
    </xf>
    <xf numFmtId="38" fontId="59" fillId="0" borderId="26" xfId="5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6" fillId="0" borderId="19" xfId="0" applyNumberFormat="1" applyFont="1" applyBorder="1" applyAlignment="1">
      <alignment horizontal="center" vertical="center"/>
    </xf>
    <xf numFmtId="38" fontId="59" fillId="0" borderId="19" xfId="49" applyFont="1" applyBorder="1" applyAlignment="1">
      <alignment horizontal="right" vertical="center"/>
    </xf>
    <xf numFmtId="38" fontId="59" fillId="0" borderId="16" xfId="49" applyFont="1" applyBorder="1" applyAlignment="1">
      <alignment horizontal="right" vertical="center"/>
    </xf>
    <xf numFmtId="38" fontId="59" fillId="0" borderId="0" xfId="49" applyFont="1" applyBorder="1" applyAlignment="1">
      <alignment horizontal="right" vertical="center"/>
    </xf>
    <xf numFmtId="38" fontId="59" fillId="0" borderId="17" xfId="49" applyFont="1" applyBorder="1" applyAlignment="1">
      <alignment horizontal="right" vertical="center"/>
    </xf>
    <xf numFmtId="38" fontId="59" fillId="0" borderId="26" xfId="49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center" vertical="center"/>
    </xf>
    <xf numFmtId="38" fontId="59" fillId="0" borderId="25" xfId="51" applyFont="1" applyBorder="1" applyAlignment="1">
      <alignment vertical="center"/>
    </xf>
    <xf numFmtId="38" fontId="59" fillId="0" borderId="15" xfId="51" applyFont="1" applyBorder="1" applyAlignment="1">
      <alignment vertical="center"/>
    </xf>
    <xf numFmtId="38" fontId="59" fillId="0" borderId="10" xfId="51" applyFont="1" applyBorder="1" applyAlignment="1">
      <alignment vertical="center"/>
    </xf>
    <xf numFmtId="38" fontId="59" fillId="0" borderId="18" xfId="51" applyFont="1" applyBorder="1" applyAlignment="1">
      <alignment vertical="center"/>
    </xf>
    <xf numFmtId="38" fontId="59" fillId="0" borderId="25" xfId="49" applyFont="1" applyBorder="1" applyAlignment="1">
      <alignment horizontal="right" vertical="center"/>
    </xf>
    <xf numFmtId="38" fontId="59" fillId="0" borderId="15" xfId="49" applyFont="1" applyBorder="1" applyAlignment="1">
      <alignment horizontal="right" vertical="center"/>
    </xf>
    <xf numFmtId="38" fontId="59" fillId="0" borderId="10" xfId="49" applyFont="1" applyBorder="1" applyAlignment="1">
      <alignment horizontal="right" vertical="center"/>
    </xf>
    <xf numFmtId="38" fontId="59" fillId="0" borderId="18" xfId="49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38" fontId="57" fillId="0" borderId="26" xfId="51" applyFont="1" applyBorder="1" applyAlignment="1">
      <alignment vertical="center"/>
    </xf>
    <xf numFmtId="38" fontId="59" fillId="0" borderId="34" xfId="51" applyFont="1" applyBorder="1" applyAlignment="1">
      <alignment horizontal="left" vertical="center"/>
    </xf>
    <xf numFmtId="38" fontId="59" fillId="0" borderId="35" xfId="51" applyFont="1" applyBorder="1" applyAlignment="1">
      <alignment horizontal="left" vertical="center"/>
    </xf>
    <xf numFmtId="38" fontId="59" fillId="0" borderId="36" xfId="51" applyFont="1" applyBorder="1" applyAlignment="1">
      <alignment horizontal="left" vertical="center"/>
    </xf>
    <xf numFmtId="38" fontId="57" fillId="0" borderId="24" xfId="51" applyFont="1" applyBorder="1" applyAlignment="1">
      <alignment horizontal="left" vertical="center"/>
    </xf>
    <xf numFmtId="38" fontId="57" fillId="0" borderId="37" xfId="51" applyFont="1" applyBorder="1" applyAlignment="1">
      <alignment horizontal="left" vertical="center"/>
    </xf>
    <xf numFmtId="38" fontId="57" fillId="0" borderId="38" xfId="51" applyFont="1" applyBorder="1" applyAlignment="1">
      <alignment horizontal="left" vertical="center"/>
    </xf>
    <xf numFmtId="38" fontId="2" fillId="0" borderId="14" xfId="51" applyFont="1" applyBorder="1" applyAlignment="1">
      <alignment horizontal="center" vertical="center"/>
    </xf>
    <xf numFmtId="38" fontId="2" fillId="0" borderId="13" xfId="51" applyFont="1" applyBorder="1" applyAlignment="1">
      <alignment horizontal="center" vertical="center"/>
    </xf>
    <xf numFmtId="38" fontId="2" fillId="0" borderId="32" xfId="51" applyFont="1" applyBorder="1" applyAlignment="1">
      <alignment horizontal="center" vertical="center"/>
    </xf>
    <xf numFmtId="38" fontId="57" fillId="0" borderId="34" xfId="51" applyFont="1" applyBorder="1" applyAlignment="1">
      <alignment horizontal="left" vertical="center"/>
    </xf>
    <xf numFmtId="38" fontId="57" fillId="0" borderId="35" xfId="51" applyFont="1" applyBorder="1" applyAlignment="1">
      <alignment horizontal="left" vertical="center"/>
    </xf>
    <xf numFmtId="38" fontId="57" fillId="0" borderId="36" xfId="51" applyFont="1" applyBorder="1" applyAlignment="1">
      <alignment horizontal="left" vertical="center"/>
    </xf>
    <xf numFmtId="38" fontId="57" fillId="0" borderId="39" xfId="51" applyFont="1" applyBorder="1" applyAlignment="1">
      <alignment horizontal="left" vertical="center" wrapText="1"/>
    </xf>
    <xf numFmtId="38" fontId="57" fillId="0" borderId="40" xfId="51" applyFont="1" applyBorder="1" applyAlignment="1">
      <alignment horizontal="left" vertical="center"/>
    </xf>
    <xf numFmtId="38" fontId="57" fillId="0" borderId="41" xfId="51" applyFont="1" applyBorder="1" applyAlignment="1">
      <alignment horizontal="left" vertical="center"/>
    </xf>
    <xf numFmtId="38" fontId="57" fillId="0" borderId="34" xfId="51" applyFont="1" applyBorder="1" applyAlignment="1">
      <alignment horizontal="left" vertical="center" wrapText="1"/>
    </xf>
    <xf numFmtId="38" fontId="57" fillId="0" borderId="42" xfId="51" applyFont="1" applyBorder="1" applyAlignment="1">
      <alignment horizontal="center" vertical="center"/>
    </xf>
    <xf numFmtId="38" fontId="57" fillId="0" borderId="43" xfId="51" applyFont="1" applyBorder="1" applyAlignment="1">
      <alignment horizontal="center" vertical="center"/>
    </xf>
    <xf numFmtId="38" fontId="57" fillId="0" borderId="44" xfId="51" applyFont="1" applyBorder="1" applyAlignment="1">
      <alignment horizontal="center" vertical="center"/>
    </xf>
    <xf numFmtId="38" fontId="57" fillId="0" borderId="45" xfId="51" applyFont="1" applyBorder="1" applyAlignment="1">
      <alignment horizontal="center" vertical="center"/>
    </xf>
    <xf numFmtId="38" fontId="57" fillId="0" borderId="46" xfId="51" applyFont="1" applyBorder="1" applyAlignment="1">
      <alignment horizontal="center" vertical="center"/>
    </xf>
    <xf numFmtId="38" fontId="57" fillId="0" borderId="47" xfId="51" applyFont="1" applyBorder="1" applyAlignment="1">
      <alignment horizontal="center" vertical="center"/>
    </xf>
    <xf numFmtId="38" fontId="59" fillId="0" borderId="34" xfId="51" applyFont="1" applyBorder="1" applyAlignment="1">
      <alignment horizontal="center" vertical="center"/>
    </xf>
    <xf numFmtId="38" fontId="59" fillId="0" borderId="35" xfId="51" applyFont="1" applyBorder="1" applyAlignment="1">
      <alignment horizontal="center" vertical="center"/>
    </xf>
    <xf numFmtId="38" fontId="59" fillId="0" borderId="36" xfId="5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38" fontId="57" fillId="0" borderId="11" xfId="51" applyFont="1" applyBorder="1" applyAlignment="1">
      <alignment horizontal="center" vertical="center"/>
    </xf>
    <xf numFmtId="38" fontId="57" fillId="0" borderId="12" xfId="51" applyFont="1" applyBorder="1" applyAlignment="1">
      <alignment horizontal="center" vertical="center"/>
    </xf>
    <xf numFmtId="38" fontId="57" fillId="0" borderId="33" xfId="51" applyFont="1" applyBorder="1" applyAlignment="1">
      <alignment horizontal="center" vertical="center"/>
    </xf>
    <xf numFmtId="38" fontId="57" fillId="0" borderId="16" xfId="51" applyFont="1" applyBorder="1" applyAlignment="1">
      <alignment horizontal="center" vertical="center"/>
    </xf>
    <xf numFmtId="38" fontId="57" fillId="0" borderId="0" xfId="51" applyFont="1" applyBorder="1" applyAlignment="1">
      <alignment horizontal="center" vertical="center"/>
    </xf>
    <xf numFmtId="38" fontId="57" fillId="0" borderId="17" xfId="51" applyFont="1" applyBorder="1" applyAlignment="1">
      <alignment horizontal="center" vertical="center"/>
    </xf>
    <xf numFmtId="38" fontId="57" fillId="0" borderId="15" xfId="51" applyFont="1" applyBorder="1" applyAlignment="1">
      <alignment horizontal="center" vertical="center"/>
    </xf>
    <xf numFmtId="38" fontId="57" fillId="0" borderId="10" xfId="51" applyFont="1" applyBorder="1" applyAlignment="1">
      <alignment horizontal="center" vertical="center"/>
    </xf>
    <xf numFmtId="38" fontId="57" fillId="0" borderId="18" xfId="51" applyFont="1" applyBorder="1" applyAlignment="1">
      <alignment horizontal="center" vertical="center"/>
    </xf>
    <xf numFmtId="38" fontId="57" fillId="0" borderId="48" xfId="51" applyFont="1" applyBorder="1" applyAlignment="1">
      <alignment horizontal="left" vertical="center"/>
    </xf>
    <xf numFmtId="38" fontId="57" fillId="0" borderId="49" xfId="51" applyFont="1" applyBorder="1" applyAlignment="1">
      <alignment horizontal="left" vertical="center"/>
    </xf>
    <xf numFmtId="38" fontId="57" fillId="0" borderId="50" xfId="51" applyFont="1" applyBorder="1" applyAlignment="1">
      <alignment horizontal="left" vertical="center"/>
    </xf>
    <xf numFmtId="0" fontId="56" fillId="0" borderId="11" xfId="0" applyNumberFormat="1" applyFont="1" applyBorder="1" applyAlignment="1">
      <alignment horizontal="center" vertical="center" wrapText="1"/>
    </xf>
    <xf numFmtId="0" fontId="56" fillId="0" borderId="33" xfId="0" applyNumberFormat="1" applyFont="1" applyBorder="1" applyAlignment="1">
      <alignment horizontal="center" vertical="center" wrapText="1"/>
    </xf>
    <xf numFmtId="0" fontId="56" fillId="0" borderId="16" xfId="0" applyNumberFormat="1" applyFont="1" applyBorder="1" applyAlignment="1">
      <alignment horizontal="center" vertical="center" wrapText="1"/>
    </xf>
    <xf numFmtId="0" fontId="56" fillId="0" borderId="17" xfId="0" applyNumberFormat="1" applyFont="1" applyBorder="1" applyAlignment="1">
      <alignment horizontal="center" vertical="center" wrapText="1"/>
    </xf>
    <xf numFmtId="0" fontId="56" fillId="0" borderId="15" xfId="0" applyNumberFormat="1" applyFont="1" applyBorder="1" applyAlignment="1">
      <alignment horizontal="center" vertical="center" wrapText="1"/>
    </xf>
    <xf numFmtId="0" fontId="56" fillId="0" borderId="18" xfId="0" applyNumberFormat="1" applyFont="1" applyBorder="1" applyAlignment="1">
      <alignment horizontal="center" vertical="center" wrapText="1"/>
    </xf>
    <xf numFmtId="0" fontId="58" fillId="0" borderId="26" xfId="0" applyNumberFormat="1" applyFont="1" applyBorder="1" applyAlignment="1">
      <alignment horizontal="center" vertical="center"/>
    </xf>
    <xf numFmtId="0" fontId="56" fillId="0" borderId="26" xfId="0" applyNumberFormat="1" applyFont="1" applyBorder="1" applyAlignment="1">
      <alignment horizontal="center" vertical="center"/>
    </xf>
    <xf numFmtId="0" fontId="56" fillId="0" borderId="20" xfId="0" applyNumberFormat="1" applyFont="1" applyBorder="1" applyAlignment="1">
      <alignment horizontal="center" vertical="center"/>
    </xf>
    <xf numFmtId="0" fontId="56" fillId="0" borderId="25" xfId="0" applyNumberFormat="1" applyFont="1" applyBorder="1" applyAlignment="1">
      <alignment horizontal="center" vertical="center"/>
    </xf>
    <xf numFmtId="38" fontId="57" fillId="0" borderId="51" xfId="51" applyFont="1" applyBorder="1" applyAlignment="1">
      <alignment horizontal="center" vertical="center"/>
    </xf>
    <xf numFmtId="38" fontId="57" fillId="0" borderId="52" xfId="51" applyFont="1" applyBorder="1" applyAlignment="1">
      <alignment horizontal="center" vertical="center"/>
    </xf>
    <xf numFmtId="38" fontId="57" fillId="0" borderId="53" xfId="5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</xdr:row>
      <xdr:rowOff>161925</xdr:rowOff>
    </xdr:from>
    <xdr:to>
      <xdr:col>26</xdr:col>
      <xdr:colOff>57150</xdr:colOff>
      <xdr:row>5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2609850" y="333375"/>
          <a:ext cx="1905000" cy="552450"/>
        </a:xfrm>
        <a:prstGeom prst="wedgeRoundRectCallout">
          <a:avLst>
            <a:gd name="adj1" fmla="val 72032"/>
            <a:gd name="adj2" fmla="val 1122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申請日を記載</a:t>
          </a:r>
        </a:p>
      </xdr:txBody>
    </xdr:sp>
    <xdr:clientData/>
  </xdr:twoCellAnchor>
  <xdr:twoCellAnchor>
    <xdr:from>
      <xdr:col>4</xdr:col>
      <xdr:colOff>161925</xdr:colOff>
      <xdr:row>9</xdr:row>
      <xdr:rowOff>123825</xdr:rowOff>
    </xdr:from>
    <xdr:to>
      <xdr:col>14</xdr:col>
      <xdr:colOff>47625</xdr:colOff>
      <xdr:row>12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847725" y="1676400"/>
          <a:ext cx="1600200" cy="438150"/>
        </a:xfrm>
        <a:prstGeom prst="wedgeRoundRectCallout">
          <a:avLst>
            <a:gd name="adj1" fmla="val 27949"/>
            <a:gd name="adj2" fmla="val -106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理事長名を記載</a:t>
          </a:r>
        </a:p>
      </xdr:txBody>
    </xdr:sp>
    <xdr:clientData/>
  </xdr:twoCellAnchor>
  <xdr:twoCellAnchor>
    <xdr:from>
      <xdr:col>23</xdr:col>
      <xdr:colOff>19050</xdr:colOff>
      <xdr:row>5</xdr:row>
      <xdr:rowOff>133350</xdr:rowOff>
    </xdr:from>
    <xdr:to>
      <xdr:col>36</xdr:col>
      <xdr:colOff>9525</xdr:colOff>
      <xdr:row>9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3962400" y="990600"/>
          <a:ext cx="2219325" cy="676275"/>
        </a:xfrm>
        <a:prstGeom prst="wedgeRoundRectCallout">
          <a:avLst>
            <a:gd name="adj1" fmla="val -50"/>
            <a:gd name="adj2" fmla="val 8523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名称は組織区分を略さずに記載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代表者は役職を記載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14</xdr:row>
      <xdr:rowOff>790575</xdr:rowOff>
    </xdr:from>
    <xdr:to>
      <xdr:col>31</xdr:col>
      <xdr:colOff>57150</xdr:colOff>
      <xdr:row>14</xdr:row>
      <xdr:rowOff>1304925</xdr:rowOff>
    </xdr:to>
    <xdr:sp>
      <xdr:nvSpPr>
        <xdr:cNvPr id="1" name="角丸四角形吹き出し 2"/>
        <xdr:cNvSpPr>
          <a:spLocks/>
        </xdr:cNvSpPr>
      </xdr:nvSpPr>
      <xdr:spPr>
        <a:xfrm>
          <a:off x="2276475" y="3305175"/>
          <a:ext cx="3095625" cy="514350"/>
        </a:xfrm>
        <a:prstGeom prst="wedgeRoundRectCallout">
          <a:avLst>
            <a:gd name="adj1" fmla="val -44685"/>
            <a:gd name="adj2" fmla="val -7638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文章に①開催場所②展示会名③製品（商品）名を必ず記載すること</a:t>
          </a:r>
        </a:p>
      </xdr:txBody>
    </xdr:sp>
    <xdr:clientData/>
  </xdr:twoCellAnchor>
  <xdr:twoCellAnchor>
    <xdr:from>
      <xdr:col>23</xdr:col>
      <xdr:colOff>76200</xdr:colOff>
      <xdr:row>26</xdr:row>
      <xdr:rowOff>447675</xdr:rowOff>
    </xdr:from>
    <xdr:to>
      <xdr:col>35</xdr:col>
      <xdr:colOff>142875</xdr:colOff>
      <xdr:row>27</xdr:row>
      <xdr:rowOff>247650</xdr:rowOff>
    </xdr:to>
    <xdr:sp>
      <xdr:nvSpPr>
        <xdr:cNvPr id="2" name="角丸四角形吹き出し 3"/>
        <xdr:cNvSpPr>
          <a:spLocks/>
        </xdr:cNvSpPr>
      </xdr:nvSpPr>
      <xdr:spPr>
        <a:xfrm>
          <a:off x="4019550" y="6115050"/>
          <a:ext cx="2124075" cy="371475"/>
        </a:xfrm>
        <a:prstGeom prst="wedgeRoundRectCallout">
          <a:avLst>
            <a:gd name="adj1" fmla="val -44861"/>
            <a:gd name="adj2" fmla="val 630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展示会の規模等を詳しく記載</a:t>
          </a:r>
        </a:p>
      </xdr:txBody>
    </xdr:sp>
    <xdr:clientData/>
  </xdr:twoCellAnchor>
  <xdr:twoCellAnchor>
    <xdr:from>
      <xdr:col>27</xdr:col>
      <xdr:colOff>123825</xdr:colOff>
      <xdr:row>24</xdr:row>
      <xdr:rowOff>95250</xdr:rowOff>
    </xdr:from>
    <xdr:to>
      <xdr:col>37</xdr:col>
      <xdr:colOff>47625</xdr:colOff>
      <xdr:row>26</xdr:row>
      <xdr:rowOff>257175</xdr:rowOff>
    </xdr:to>
    <xdr:sp>
      <xdr:nvSpPr>
        <xdr:cNvPr id="3" name="角丸四角形吹き出し 4"/>
        <xdr:cNvSpPr>
          <a:spLocks/>
        </xdr:cNvSpPr>
      </xdr:nvSpPr>
      <xdr:spPr>
        <a:xfrm>
          <a:off x="4752975" y="5514975"/>
          <a:ext cx="1638300" cy="409575"/>
        </a:xfrm>
        <a:prstGeom prst="wedgeRoundRectCallout">
          <a:avLst>
            <a:gd name="adj1" fmla="val -51671"/>
            <a:gd name="adj2" fmla="val 7419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展示会名、日程を記載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26</xdr:row>
      <xdr:rowOff>28575</xdr:rowOff>
    </xdr:from>
    <xdr:to>
      <xdr:col>4</xdr:col>
      <xdr:colOff>2266950</xdr:colOff>
      <xdr:row>30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1876425" y="5419725"/>
          <a:ext cx="2447925" cy="1085850"/>
        </a:xfrm>
        <a:prstGeom prst="wedgeRoundRectCallout">
          <a:avLst>
            <a:gd name="adj1" fmla="val 72425"/>
            <a:gd name="adj2" fmla="val -31130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外国への航空運賃、外国における宿泊費等、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課税対象にならないものは全経費と同額を記入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5</xdr:col>
      <xdr:colOff>133350</xdr:colOff>
      <xdr:row>15</xdr:row>
      <xdr:rowOff>9525</xdr:rowOff>
    </xdr:from>
    <xdr:to>
      <xdr:col>6</xdr:col>
      <xdr:colOff>828675</xdr:colOff>
      <xdr:row>17</xdr:row>
      <xdr:rowOff>171450</xdr:rowOff>
    </xdr:to>
    <xdr:sp>
      <xdr:nvSpPr>
        <xdr:cNvPr id="2" name="角丸四角形吹き出し 3"/>
        <xdr:cNvSpPr>
          <a:spLocks/>
        </xdr:cNvSpPr>
      </xdr:nvSpPr>
      <xdr:spPr>
        <a:xfrm>
          <a:off x="4933950" y="2809875"/>
          <a:ext cx="1552575" cy="619125"/>
        </a:xfrm>
        <a:prstGeom prst="wedgeRoundRectCallout">
          <a:avLst>
            <a:gd name="adj1" fmla="val 39523"/>
            <a:gd name="adj2" fmla="val -9115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助成対象経費の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1/2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の金額</a:t>
          </a:r>
        </a:p>
      </xdr:txBody>
    </xdr:sp>
    <xdr:clientData/>
  </xdr:twoCellAnchor>
  <xdr:twoCellAnchor>
    <xdr:from>
      <xdr:col>3</xdr:col>
      <xdr:colOff>85725</xdr:colOff>
      <xdr:row>15</xdr:row>
      <xdr:rowOff>66675</xdr:rowOff>
    </xdr:from>
    <xdr:to>
      <xdr:col>4</xdr:col>
      <xdr:colOff>314325</xdr:colOff>
      <xdr:row>17</xdr:row>
      <xdr:rowOff>219075</xdr:rowOff>
    </xdr:to>
    <xdr:sp>
      <xdr:nvSpPr>
        <xdr:cNvPr id="3" name="角丸四角形吹き出し 6"/>
        <xdr:cNvSpPr>
          <a:spLocks/>
        </xdr:cNvSpPr>
      </xdr:nvSpPr>
      <xdr:spPr>
        <a:xfrm>
          <a:off x="1285875" y="2867025"/>
          <a:ext cx="1085850" cy="609600"/>
        </a:xfrm>
        <a:prstGeom prst="wedgeRoundRectCallout">
          <a:avLst>
            <a:gd name="adj1" fmla="val -9861"/>
            <a:gd name="adj2" fmla="val -91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税込金額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を記載</a:t>
          </a:r>
        </a:p>
      </xdr:txBody>
    </xdr:sp>
    <xdr:clientData/>
  </xdr:twoCellAnchor>
  <xdr:twoCellAnchor>
    <xdr:from>
      <xdr:col>4</xdr:col>
      <xdr:colOff>1352550</xdr:colOff>
      <xdr:row>20</xdr:row>
      <xdr:rowOff>190500</xdr:rowOff>
    </xdr:from>
    <xdr:to>
      <xdr:col>6</xdr:col>
      <xdr:colOff>152400</xdr:colOff>
      <xdr:row>25</xdr:row>
      <xdr:rowOff>76200</xdr:rowOff>
    </xdr:to>
    <xdr:sp>
      <xdr:nvSpPr>
        <xdr:cNvPr id="4" name="角丸四角形吹き出し 4"/>
        <xdr:cNvSpPr>
          <a:spLocks/>
        </xdr:cNvSpPr>
      </xdr:nvSpPr>
      <xdr:spPr>
        <a:xfrm>
          <a:off x="3409950" y="4210050"/>
          <a:ext cx="2400300" cy="1028700"/>
        </a:xfrm>
        <a:prstGeom prst="wedgeRoundRectCallout">
          <a:avLst>
            <a:gd name="adj1" fmla="val 39523"/>
            <a:gd name="adj2" fmla="val -9115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助成対象経費の金額については、別紙「助成対象経費に係る仕入税額控除について」を参照に記載してください。</a:t>
          </a:r>
        </a:p>
      </xdr:txBody>
    </xdr:sp>
    <xdr:clientData/>
  </xdr:twoCellAnchor>
  <xdr:twoCellAnchor>
    <xdr:from>
      <xdr:col>4</xdr:col>
      <xdr:colOff>2590800</xdr:colOff>
      <xdr:row>35</xdr:row>
      <xdr:rowOff>28575</xdr:rowOff>
    </xdr:from>
    <xdr:to>
      <xdr:col>6</xdr:col>
      <xdr:colOff>638175</xdr:colOff>
      <xdr:row>39</xdr:row>
      <xdr:rowOff>19050</xdr:rowOff>
    </xdr:to>
    <xdr:sp>
      <xdr:nvSpPr>
        <xdr:cNvPr id="5" name="角丸四角形吹き出し 7"/>
        <xdr:cNvSpPr>
          <a:spLocks/>
        </xdr:cNvSpPr>
      </xdr:nvSpPr>
      <xdr:spPr>
        <a:xfrm>
          <a:off x="4648200" y="7248525"/>
          <a:ext cx="1647825" cy="676275"/>
        </a:xfrm>
        <a:prstGeom prst="wedgeRoundRectCallout">
          <a:avLst>
            <a:gd name="adj1" fmla="val 39523"/>
            <a:gd name="adj2" fmla="val -9115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助成金交付申請額の合計額は、</a:t>
          </a:r>
          <a:r>
            <a:rPr lang="en-US" cap="none" sz="1000" b="0" i="0" u="none" baseline="0">
              <a:solidFill>
                <a:srgbClr val="FF0000"/>
              </a:solidFill>
            </a:rPr>
            <a:t>1,000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円未満切り捨て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19</xdr:row>
      <xdr:rowOff>123825</xdr:rowOff>
    </xdr:from>
    <xdr:to>
      <xdr:col>3</xdr:col>
      <xdr:colOff>190500</xdr:colOff>
      <xdr:row>22</xdr:row>
      <xdr:rowOff>95250</xdr:rowOff>
    </xdr:to>
    <xdr:sp>
      <xdr:nvSpPr>
        <xdr:cNvPr id="1" name="角丸四角形吹き出し 1"/>
        <xdr:cNvSpPr>
          <a:spLocks/>
        </xdr:cNvSpPr>
      </xdr:nvSpPr>
      <xdr:spPr>
        <a:xfrm>
          <a:off x="666750" y="3838575"/>
          <a:ext cx="838200" cy="657225"/>
        </a:xfrm>
        <a:prstGeom prst="wedgeRoundRectCallout">
          <a:avLst>
            <a:gd name="adj1" fmla="val 65138"/>
            <a:gd name="adj2" fmla="val -12498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税込金額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を記載</a:t>
          </a:r>
        </a:p>
      </xdr:txBody>
    </xdr:sp>
    <xdr:clientData/>
  </xdr:twoCellAnchor>
  <xdr:twoCellAnchor>
    <xdr:from>
      <xdr:col>3</xdr:col>
      <xdr:colOff>323850</xdr:colOff>
      <xdr:row>33</xdr:row>
      <xdr:rowOff>47625</xdr:rowOff>
    </xdr:from>
    <xdr:to>
      <xdr:col>5</xdr:col>
      <xdr:colOff>790575</xdr:colOff>
      <xdr:row>37</xdr:row>
      <xdr:rowOff>171450</xdr:rowOff>
    </xdr:to>
    <xdr:sp>
      <xdr:nvSpPr>
        <xdr:cNvPr id="2" name="角丸四角形吹き出し 2"/>
        <xdr:cNvSpPr>
          <a:spLocks/>
        </xdr:cNvSpPr>
      </xdr:nvSpPr>
      <xdr:spPr>
        <a:xfrm>
          <a:off x="1638300" y="7924800"/>
          <a:ext cx="2324100" cy="1038225"/>
        </a:xfrm>
        <a:prstGeom prst="wedgeRoundRectCallout">
          <a:avLst>
            <a:gd name="adj1" fmla="val -4675"/>
            <a:gd name="adj2" fmla="val -1390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・上記の積算明細の金額は税込価格で記載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・どの展示会に係る経費か分かるように、記載してください。</a:t>
          </a:r>
        </a:p>
      </xdr:txBody>
    </xdr:sp>
    <xdr:clientData/>
  </xdr:twoCellAnchor>
  <xdr:twoCellAnchor>
    <xdr:from>
      <xdr:col>5</xdr:col>
      <xdr:colOff>895350</xdr:colOff>
      <xdr:row>18</xdr:row>
      <xdr:rowOff>123825</xdr:rowOff>
    </xdr:from>
    <xdr:to>
      <xdr:col>8</xdr:col>
      <xdr:colOff>790575</xdr:colOff>
      <xdr:row>22</xdr:row>
      <xdr:rowOff>285750</xdr:rowOff>
    </xdr:to>
    <xdr:sp>
      <xdr:nvSpPr>
        <xdr:cNvPr id="3" name="角丸四角形吹き出し 10"/>
        <xdr:cNvSpPr>
          <a:spLocks/>
        </xdr:cNvSpPr>
      </xdr:nvSpPr>
      <xdr:spPr>
        <a:xfrm>
          <a:off x="4067175" y="3609975"/>
          <a:ext cx="2724150" cy="1076325"/>
        </a:xfrm>
        <a:prstGeom prst="wedgeRoundRectCallout">
          <a:avLst>
            <a:gd name="adj1" fmla="val 35680"/>
            <a:gd name="adj2" fmla="val -9026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助成対象経費に基金事業の活用年数に応じて、下の助成率を掛けた金額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(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〇が</a:t>
          </a:r>
          <a:r>
            <a:rPr lang="en-US" cap="none" sz="900" b="0" i="0" u="none" baseline="0">
              <a:solidFill>
                <a:srgbClr val="FF0000"/>
              </a:solidFill>
            </a:rPr>
            <a:t>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</a:t>
          </a:r>
          <a:r>
            <a:rPr lang="en-US" cap="none" sz="900" b="0" i="0" u="none" baseline="0">
              <a:solidFill>
                <a:srgbClr val="FF0000"/>
              </a:solidFill>
            </a:rPr>
            <a:t>→</a:t>
          </a:r>
          <a:r>
            <a:rPr lang="en-US" cap="none" sz="900" b="0" i="0" u="none" baseline="0">
              <a:solidFill>
                <a:srgbClr val="FF0000"/>
              </a:solidFill>
            </a:rPr>
            <a:t>1/2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、〇が１個</a:t>
          </a:r>
          <a:r>
            <a:rPr lang="en-US" cap="none" sz="900" b="0" i="0" u="none" baseline="0">
              <a:solidFill>
                <a:srgbClr val="FF0000"/>
              </a:solidFill>
            </a:rPr>
            <a:t>→</a:t>
          </a:r>
          <a:r>
            <a:rPr lang="en-US" cap="none" sz="900" b="0" i="0" u="none" baseline="0">
              <a:solidFill>
                <a:srgbClr val="FF0000"/>
              </a:solidFill>
            </a:rPr>
            <a:t>1/3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、〇が２個</a:t>
          </a:r>
          <a:r>
            <a:rPr lang="en-US" cap="none" sz="900" b="0" i="0" u="none" baseline="0">
              <a:solidFill>
                <a:srgbClr val="FF0000"/>
              </a:solidFill>
            </a:rPr>
            <a:t>→</a:t>
          </a:r>
          <a:r>
            <a:rPr lang="en-US" cap="none" sz="900" b="0" i="0" u="none" baseline="0">
              <a:solidFill>
                <a:srgbClr val="FF0000"/>
              </a:solidFill>
            </a:rPr>
            <a:t>1/4)</a:t>
          </a:r>
        </a:p>
      </xdr:txBody>
    </xdr:sp>
    <xdr:clientData/>
  </xdr:twoCellAnchor>
  <xdr:twoCellAnchor>
    <xdr:from>
      <xdr:col>5</xdr:col>
      <xdr:colOff>857250</xdr:colOff>
      <xdr:row>34</xdr:row>
      <xdr:rowOff>200025</xdr:rowOff>
    </xdr:from>
    <xdr:to>
      <xdr:col>8</xdr:col>
      <xdr:colOff>28575</xdr:colOff>
      <xdr:row>39</xdr:row>
      <xdr:rowOff>114300</xdr:rowOff>
    </xdr:to>
    <xdr:sp>
      <xdr:nvSpPr>
        <xdr:cNvPr id="4" name="角丸四角形吹き出し 5"/>
        <xdr:cNvSpPr>
          <a:spLocks/>
        </xdr:cNvSpPr>
      </xdr:nvSpPr>
      <xdr:spPr>
        <a:xfrm>
          <a:off x="4029075" y="8305800"/>
          <a:ext cx="2000250" cy="1057275"/>
        </a:xfrm>
        <a:prstGeom prst="wedgeRoundRectCallout">
          <a:avLst>
            <a:gd name="adj1" fmla="val 39523"/>
            <a:gd name="adj2" fmla="val -9115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助成対象経費の金額については、別紙「助成対象経費に係る仕入税額控除について」を参照に記載してください。</a:t>
          </a:r>
        </a:p>
      </xdr:txBody>
    </xdr:sp>
    <xdr:clientData/>
  </xdr:twoCellAnchor>
  <xdr:twoCellAnchor>
    <xdr:from>
      <xdr:col>6</xdr:col>
      <xdr:colOff>857250</xdr:colOff>
      <xdr:row>43</xdr:row>
      <xdr:rowOff>38100</xdr:rowOff>
    </xdr:from>
    <xdr:to>
      <xdr:col>8</xdr:col>
      <xdr:colOff>676275</xdr:colOff>
      <xdr:row>47</xdr:row>
      <xdr:rowOff>28575</xdr:rowOff>
    </xdr:to>
    <xdr:sp>
      <xdr:nvSpPr>
        <xdr:cNvPr id="5" name="角丸四角形吹き出し 7"/>
        <xdr:cNvSpPr>
          <a:spLocks/>
        </xdr:cNvSpPr>
      </xdr:nvSpPr>
      <xdr:spPr>
        <a:xfrm>
          <a:off x="5029200" y="9972675"/>
          <a:ext cx="1647825" cy="676275"/>
        </a:xfrm>
        <a:prstGeom prst="wedgeRoundRectCallout">
          <a:avLst>
            <a:gd name="adj1" fmla="val 39523"/>
            <a:gd name="adj2" fmla="val -9115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助成金交付申請額の合計額は、</a:t>
          </a:r>
          <a:r>
            <a:rPr lang="en-US" cap="none" sz="1000" b="0" i="0" u="none" baseline="0">
              <a:solidFill>
                <a:srgbClr val="FF0000"/>
              </a:solidFill>
            </a:rPr>
            <a:t>1,000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円未満切り捨て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B1:AL26"/>
  <sheetViews>
    <sheetView showZeros="0" tabSelected="1" zoomScalePageLayoutView="0" workbookViewId="0" topLeftCell="A10">
      <selection activeCell="AM24" sqref="AM24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51</v>
      </c>
    </row>
    <row r="3" ht="13.5">
      <c r="B3" s="1" t="s">
        <v>86</v>
      </c>
    </row>
    <row r="4" spans="29:38" ht="13.5">
      <c r="AC4" s="69" t="s">
        <v>118</v>
      </c>
      <c r="AD4" s="69"/>
      <c r="AE4" s="69"/>
      <c r="AF4" s="69"/>
      <c r="AG4" s="69"/>
      <c r="AH4" s="69"/>
      <c r="AI4" s="69"/>
      <c r="AJ4" s="69"/>
      <c r="AK4" s="69"/>
      <c r="AL4" s="69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42</v>
      </c>
    </row>
    <row r="8" spans="4:16" ht="13.5">
      <c r="D8" s="1" t="s">
        <v>41</v>
      </c>
      <c r="H8" s="62"/>
      <c r="P8" s="1" t="s">
        <v>43</v>
      </c>
    </row>
    <row r="10" spans="20:22" ht="13.5">
      <c r="T10" s="68" t="s">
        <v>0</v>
      </c>
      <c r="U10" s="68"/>
      <c r="V10" s="68"/>
    </row>
    <row r="11" spans="20:22" ht="13.5">
      <c r="T11" s="68"/>
      <c r="U11" s="68"/>
      <c r="V11" s="68"/>
    </row>
    <row r="12" spans="20:38" ht="13.5">
      <c r="T12" s="63" t="s">
        <v>24</v>
      </c>
      <c r="U12" s="63"/>
      <c r="V12" s="63"/>
      <c r="W12" s="63"/>
      <c r="X12" s="63"/>
      <c r="Y12" s="67" t="s">
        <v>66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35"/>
    </row>
    <row r="13" spans="20:38" ht="13.5">
      <c r="T13" s="63"/>
      <c r="U13" s="63"/>
      <c r="V13" s="63"/>
      <c r="W13" s="63"/>
      <c r="X13" s="63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35"/>
    </row>
    <row r="14" spans="20:38" ht="13.5">
      <c r="T14" s="63" t="s">
        <v>25</v>
      </c>
      <c r="U14" s="63"/>
      <c r="V14" s="63"/>
      <c r="W14" s="63"/>
      <c r="X14" s="63"/>
      <c r="Y14" s="67" t="s">
        <v>67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35"/>
    </row>
    <row r="15" spans="20:38" ht="13.5">
      <c r="T15" s="63"/>
      <c r="U15" s="63"/>
      <c r="V15" s="63"/>
      <c r="W15" s="63"/>
      <c r="X15" s="63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35"/>
    </row>
    <row r="16" spans="20:38" ht="13.5">
      <c r="T16" s="66" t="s">
        <v>39</v>
      </c>
      <c r="U16" s="63"/>
      <c r="V16" s="63"/>
      <c r="W16" s="63"/>
      <c r="X16" s="63"/>
      <c r="Y16" s="67" t="s">
        <v>68</v>
      </c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5" t="s">
        <v>1</v>
      </c>
      <c r="AL16" s="65"/>
    </row>
    <row r="17" spans="20:38" ht="13.5">
      <c r="T17" s="63"/>
      <c r="U17" s="63"/>
      <c r="V17" s="63"/>
      <c r="W17" s="63"/>
      <c r="X17" s="63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5"/>
      <c r="AL17" s="65"/>
    </row>
    <row r="18" spans="20:38" ht="13.5">
      <c r="T18" s="63" t="s">
        <v>26</v>
      </c>
      <c r="U18" s="63"/>
      <c r="V18" s="63"/>
      <c r="W18" s="63"/>
      <c r="X18" s="63"/>
      <c r="Y18" s="65" t="s">
        <v>69</v>
      </c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35"/>
    </row>
    <row r="19" spans="20:38" ht="13.5">
      <c r="T19" s="63"/>
      <c r="U19" s="63"/>
      <c r="V19" s="63"/>
      <c r="W19" s="63"/>
      <c r="X19" s="63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35"/>
    </row>
    <row r="22" spans="2:38" ht="13.5">
      <c r="B22" s="63" t="s">
        <v>119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2:38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5" spans="2:38" ht="13.5">
      <c r="B25" s="64" t="s">
        <v>87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2:38" ht="18.7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</sheetData>
  <sheetProtection/>
  <mergeCells count="13">
    <mergeCell ref="T14:X15"/>
    <mergeCell ref="Y14:AK15"/>
    <mergeCell ref="T10:V11"/>
    <mergeCell ref="AC4:AL4"/>
    <mergeCell ref="T12:X13"/>
    <mergeCell ref="Y12:AK13"/>
    <mergeCell ref="B22:AL22"/>
    <mergeCell ref="B25:AL26"/>
    <mergeCell ref="AK16:AL17"/>
    <mergeCell ref="T16:X17"/>
    <mergeCell ref="Y16:AJ17"/>
    <mergeCell ref="T18:X19"/>
    <mergeCell ref="Y18:AK19"/>
  </mergeCells>
  <printOptions horizontalCentered="1"/>
  <pageMargins left="0.984251968503937" right="0.7874015748031497" top="0.7874015748031497" bottom="0.7874015748031497" header="0.5118110236220472" footer="0.5118110236220472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9"/>
  <sheetViews>
    <sheetView zoomScalePageLayoutView="0" workbookViewId="0" topLeftCell="A16">
      <selection activeCell="M60" sqref="M60"/>
    </sheetView>
  </sheetViews>
  <sheetFormatPr defaultColWidth="9.00390625" defaultRowHeight="13.5"/>
  <cols>
    <col min="1" max="38" width="2.25390625" style="9" customWidth="1"/>
    <col min="39" max="16384" width="9.00390625" style="9" customWidth="1"/>
  </cols>
  <sheetData>
    <row r="1" spans="2:29" ht="13.5">
      <c r="B1" s="9" t="s">
        <v>51</v>
      </c>
      <c r="AC1" s="9" t="s">
        <v>88</v>
      </c>
    </row>
    <row r="2" ht="13.5">
      <c r="B2" s="9" t="s">
        <v>89</v>
      </c>
    </row>
    <row r="3" spans="2:38" ht="14.25">
      <c r="B3" s="70" t="s">
        <v>94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2:38" ht="12" customHeight="1">
      <c r="B4" s="71" t="s">
        <v>28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</row>
    <row r="5" spans="3:38" ht="16.5" customHeight="1">
      <c r="C5" s="10"/>
      <c r="D5" s="72" t="s">
        <v>29</v>
      </c>
      <c r="E5" s="72"/>
      <c r="F5" s="72"/>
      <c r="G5" s="72"/>
      <c r="H5" s="72"/>
      <c r="I5" s="72"/>
      <c r="J5" s="11"/>
      <c r="K5" s="46" t="s">
        <v>36</v>
      </c>
      <c r="L5" s="73" t="s">
        <v>70</v>
      </c>
      <c r="M5" s="73"/>
      <c r="N5" s="47" t="s">
        <v>37</v>
      </c>
      <c r="O5" s="73" t="s">
        <v>71</v>
      </c>
      <c r="P5" s="73"/>
      <c r="Q5" s="73"/>
      <c r="R5" s="48"/>
      <c r="S5" s="74" t="str">
        <f>'別記第1号様式'!Y12</f>
        <v>高知市布師田３９９２－２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5"/>
    </row>
    <row r="6" spans="3:38" ht="16.5" customHeight="1">
      <c r="C6" s="13"/>
      <c r="D6" s="72" t="s">
        <v>30</v>
      </c>
      <c r="E6" s="72"/>
      <c r="F6" s="72"/>
      <c r="G6" s="72"/>
      <c r="H6" s="72"/>
      <c r="I6" s="72"/>
      <c r="J6" s="12"/>
      <c r="K6" s="76" t="str">
        <f>'別記第1号様式'!Y14</f>
        <v>株式会社高知県産業振興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5"/>
    </row>
    <row r="7" spans="3:38" ht="16.5" customHeight="1">
      <c r="C7" s="13"/>
      <c r="D7" s="72" t="s">
        <v>40</v>
      </c>
      <c r="E7" s="72"/>
      <c r="F7" s="72"/>
      <c r="G7" s="72"/>
      <c r="H7" s="72"/>
      <c r="I7" s="72"/>
      <c r="J7" s="12"/>
      <c r="K7" s="76" t="str">
        <f>'別記第1号様式'!Y16</f>
        <v>代表取締役　産業　振太郎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5"/>
      <c r="W7" s="49"/>
      <c r="X7" s="77" t="s">
        <v>33</v>
      </c>
      <c r="Y7" s="77"/>
      <c r="Z7" s="77"/>
      <c r="AA7" s="77"/>
      <c r="AB7" s="48"/>
      <c r="AC7" s="78" t="s">
        <v>72</v>
      </c>
      <c r="AD7" s="79"/>
      <c r="AE7" s="79"/>
      <c r="AF7" s="79"/>
      <c r="AG7" s="79"/>
      <c r="AH7" s="79"/>
      <c r="AI7" s="79"/>
      <c r="AJ7" s="79"/>
      <c r="AK7" s="79"/>
      <c r="AL7" s="80"/>
    </row>
    <row r="8" spans="3:38" ht="16.5" customHeight="1">
      <c r="C8" s="14"/>
      <c r="D8" s="72" t="s">
        <v>31</v>
      </c>
      <c r="E8" s="72"/>
      <c r="F8" s="72"/>
      <c r="G8" s="72"/>
      <c r="H8" s="72"/>
      <c r="I8" s="72"/>
      <c r="J8" s="15"/>
      <c r="K8" s="76" t="str">
        <f>'別記第1号様式'!Y18</f>
        <v>０８８－８４５－６６００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5"/>
      <c r="W8" s="50"/>
      <c r="X8" s="77" t="s">
        <v>38</v>
      </c>
      <c r="Y8" s="77"/>
      <c r="Z8" s="77"/>
      <c r="AA8" s="77"/>
      <c r="AB8" s="51"/>
      <c r="AC8" s="78" t="s">
        <v>73</v>
      </c>
      <c r="AD8" s="79"/>
      <c r="AE8" s="79"/>
      <c r="AF8" s="79"/>
      <c r="AG8" s="79"/>
      <c r="AH8" s="79"/>
      <c r="AI8" s="79"/>
      <c r="AJ8" s="79"/>
      <c r="AK8" s="79"/>
      <c r="AL8" s="80"/>
    </row>
    <row r="9" spans="2:38" ht="12" customHeight="1">
      <c r="B9" s="71" t="s">
        <v>32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2:38" ht="10.5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</row>
    <row r="11" spans="3:38" ht="15.75" customHeight="1">
      <c r="C11" s="81" t="s">
        <v>55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3"/>
    </row>
    <row r="12" spans="3:38" ht="13.5">
      <c r="C12" s="16"/>
      <c r="D12" s="84" t="s">
        <v>74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5"/>
    </row>
    <row r="13" spans="3:38" ht="13.5">
      <c r="C13" s="16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5"/>
    </row>
    <row r="14" spans="3:38" ht="13.5">
      <c r="C14" s="16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5"/>
    </row>
    <row r="15" spans="3:38" ht="120" customHeight="1">
      <c r="C15" s="14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7"/>
    </row>
    <row r="16" spans="3:38" ht="20.25" customHeight="1">
      <c r="C16" s="88" t="s">
        <v>44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90"/>
    </row>
    <row r="17" spans="3:38" ht="9.75" customHeight="1">
      <c r="C17" s="16"/>
      <c r="D17" s="91" t="s">
        <v>53</v>
      </c>
      <c r="E17" s="92"/>
      <c r="F17" s="92"/>
      <c r="G17" s="92"/>
      <c r="H17" s="92"/>
      <c r="I17" s="92"/>
      <c r="J17" s="92"/>
      <c r="K17" s="92"/>
      <c r="L17" s="97" t="s">
        <v>34</v>
      </c>
      <c r="M17" s="98"/>
      <c r="N17" s="98"/>
      <c r="O17" s="101" t="s">
        <v>45</v>
      </c>
      <c r="P17" s="103" t="s">
        <v>120</v>
      </c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4"/>
    </row>
    <row r="18" spans="3:38" ht="9.75" customHeight="1">
      <c r="C18" s="16"/>
      <c r="D18" s="93"/>
      <c r="E18" s="94"/>
      <c r="F18" s="94"/>
      <c r="G18" s="94"/>
      <c r="H18" s="94"/>
      <c r="I18" s="94"/>
      <c r="J18" s="94"/>
      <c r="K18" s="94"/>
      <c r="L18" s="99"/>
      <c r="M18" s="100"/>
      <c r="N18" s="100"/>
      <c r="O18" s="102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3:38" ht="9.75" customHeight="1">
      <c r="C19" s="16"/>
      <c r="D19" s="93"/>
      <c r="E19" s="94"/>
      <c r="F19" s="94"/>
      <c r="G19" s="94"/>
      <c r="H19" s="94"/>
      <c r="I19" s="94"/>
      <c r="J19" s="94"/>
      <c r="K19" s="94"/>
      <c r="L19" s="99"/>
      <c r="M19" s="100"/>
      <c r="N19" s="100"/>
      <c r="O19" s="102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6"/>
    </row>
    <row r="20" spans="3:38" ht="9.75" customHeight="1">
      <c r="C20" s="16"/>
      <c r="D20" s="93"/>
      <c r="E20" s="94"/>
      <c r="F20" s="94"/>
      <c r="G20" s="94"/>
      <c r="H20" s="94"/>
      <c r="I20" s="94"/>
      <c r="J20" s="94"/>
      <c r="K20" s="94"/>
      <c r="L20" s="99"/>
      <c r="M20" s="100"/>
      <c r="N20" s="100"/>
      <c r="O20" s="102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6"/>
    </row>
    <row r="21" spans="3:38" ht="9.75" customHeight="1">
      <c r="C21" s="16"/>
      <c r="D21" s="93"/>
      <c r="E21" s="94"/>
      <c r="F21" s="94"/>
      <c r="G21" s="94"/>
      <c r="H21" s="94"/>
      <c r="I21" s="94"/>
      <c r="J21" s="94"/>
      <c r="K21" s="94"/>
      <c r="L21" s="99" t="s">
        <v>35</v>
      </c>
      <c r="M21" s="100"/>
      <c r="N21" s="100"/>
      <c r="O21" s="102" t="s">
        <v>45</v>
      </c>
      <c r="P21" s="105" t="s">
        <v>112</v>
      </c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6"/>
    </row>
    <row r="22" spans="3:38" ht="9.75" customHeight="1">
      <c r="C22" s="16"/>
      <c r="D22" s="93"/>
      <c r="E22" s="94"/>
      <c r="F22" s="94"/>
      <c r="G22" s="94"/>
      <c r="H22" s="94"/>
      <c r="I22" s="94"/>
      <c r="J22" s="94"/>
      <c r="K22" s="94"/>
      <c r="L22" s="99"/>
      <c r="M22" s="100"/>
      <c r="N22" s="100"/>
      <c r="O22" s="102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</row>
    <row r="23" spans="3:38" ht="9.75" customHeight="1">
      <c r="C23" s="16"/>
      <c r="D23" s="93"/>
      <c r="E23" s="94"/>
      <c r="F23" s="94"/>
      <c r="G23" s="94"/>
      <c r="H23" s="94"/>
      <c r="I23" s="94"/>
      <c r="J23" s="94"/>
      <c r="K23" s="94"/>
      <c r="L23" s="99"/>
      <c r="M23" s="100"/>
      <c r="N23" s="100"/>
      <c r="O23" s="102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6"/>
    </row>
    <row r="24" spans="3:38" ht="20.25" customHeight="1">
      <c r="C24" s="16"/>
      <c r="D24" s="95"/>
      <c r="E24" s="96"/>
      <c r="F24" s="96"/>
      <c r="G24" s="96"/>
      <c r="H24" s="96"/>
      <c r="I24" s="96"/>
      <c r="J24" s="96"/>
      <c r="K24" s="96"/>
      <c r="L24" s="107"/>
      <c r="M24" s="108"/>
      <c r="N24" s="108"/>
      <c r="O24" s="102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6"/>
    </row>
    <row r="25" spans="3:38" ht="9.75" customHeight="1">
      <c r="C25" s="16"/>
      <c r="D25" s="91" t="s">
        <v>52</v>
      </c>
      <c r="E25" s="92"/>
      <c r="F25" s="92"/>
      <c r="G25" s="92"/>
      <c r="H25" s="92"/>
      <c r="I25" s="92"/>
      <c r="J25" s="92"/>
      <c r="K25" s="92"/>
      <c r="L25" s="97" t="s">
        <v>34</v>
      </c>
      <c r="M25" s="98"/>
      <c r="N25" s="98"/>
      <c r="O25" s="101" t="s">
        <v>45</v>
      </c>
      <c r="P25" s="103" t="s">
        <v>121</v>
      </c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4"/>
    </row>
    <row r="26" spans="3:38" ht="9.75" customHeight="1">
      <c r="C26" s="16"/>
      <c r="D26" s="93"/>
      <c r="E26" s="94"/>
      <c r="F26" s="94"/>
      <c r="G26" s="94"/>
      <c r="H26" s="94"/>
      <c r="I26" s="94"/>
      <c r="J26" s="94"/>
      <c r="K26" s="94"/>
      <c r="L26" s="99"/>
      <c r="M26" s="100"/>
      <c r="N26" s="100"/>
      <c r="O26" s="102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6"/>
    </row>
    <row r="27" spans="3:38" ht="45" customHeight="1">
      <c r="C27" s="16"/>
      <c r="D27" s="93"/>
      <c r="E27" s="94"/>
      <c r="F27" s="94"/>
      <c r="G27" s="94"/>
      <c r="H27" s="94"/>
      <c r="I27" s="94"/>
      <c r="J27" s="94"/>
      <c r="K27" s="94"/>
      <c r="L27" s="99"/>
      <c r="M27" s="100"/>
      <c r="N27" s="100"/>
      <c r="O27" s="102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6"/>
    </row>
    <row r="28" spans="3:38" ht="21.75" customHeight="1">
      <c r="C28" s="16"/>
      <c r="D28" s="93"/>
      <c r="E28" s="94"/>
      <c r="F28" s="94"/>
      <c r="G28" s="94"/>
      <c r="H28" s="94"/>
      <c r="I28" s="94"/>
      <c r="J28" s="94"/>
      <c r="K28" s="94"/>
      <c r="L28" s="99"/>
      <c r="M28" s="100"/>
      <c r="N28" s="100"/>
      <c r="O28" s="102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6"/>
    </row>
    <row r="29" spans="3:38" ht="21" customHeight="1">
      <c r="C29" s="16"/>
      <c r="D29" s="93"/>
      <c r="E29" s="94"/>
      <c r="F29" s="94"/>
      <c r="G29" s="94"/>
      <c r="H29" s="94"/>
      <c r="I29" s="94"/>
      <c r="J29" s="94"/>
      <c r="K29" s="94"/>
      <c r="L29" s="99" t="s">
        <v>35</v>
      </c>
      <c r="M29" s="100"/>
      <c r="N29" s="100"/>
      <c r="O29" s="102" t="s">
        <v>45</v>
      </c>
      <c r="P29" s="105" t="s">
        <v>115</v>
      </c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6"/>
    </row>
    <row r="30" spans="3:38" ht="9.75" customHeight="1">
      <c r="C30" s="16"/>
      <c r="D30" s="93"/>
      <c r="E30" s="94"/>
      <c r="F30" s="94"/>
      <c r="G30" s="94"/>
      <c r="H30" s="94"/>
      <c r="I30" s="94"/>
      <c r="J30" s="94"/>
      <c r="K30" s="94"/>
      <c r="L30" s="99"/>
      <c r="M30" s="100"/>
      <c r="N30" s="100"/>
      <c r="O30" s="102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6"/>
    </row>
    <row r="31" spans="3:38" ht="9.75" customHeight="1">
      <c r="C31" s="16"/>
      <c r="D31" s="93"/>
      <c r="E31" s="94"/>
      <c r="F31" s="94"/>
      <c r="G31" s="94"/>
      <c r="H31" s="94"/>
      <c r="I31" s="94"/>
      <c r="J31" s="94"/>
      <c r="K31" s="94"/>
      <c r="L31" s="99"/>
      <c r="M31" s="100"/>
      <c r="N31" s="100"/>
      <c r="O31" s="102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6"/>
    </row>
    <row r="32" spans="3:38" ht="42.75" customHeight="1">
      <c r="C32" s="16"/>
      <c r="D32" s="95"/>
      <c r="E32" s="96"/>
      <c r="F32" s="96"/>
      <c r="G32" s="96"/>
      <c r="H32" s="96"/>
      <c r="I32" s="96"/>
      <c r="J32" s="96"/>
      <c r="K32" s="96"/>
      <c r="L32" s="107"/>
      <c r="M32" s="108"/>
      <c r="N32" s="108"/>
      <c r="O32" s="102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6"/>
    </row>
    <row r="33" spans="3:38" ht="9.75" customHeight="1">
      <c r="C33" s="16"/>
      <c r="D33" s="109" t="s">
        <v>46</v>
      </c>
      <c r="E33" s="101"/>
      <c r="F33" s="101"/>
      <c r="G33" s="101"/>
      <c r="H33" s="101"/>
      <c r="I33" s="101"/>
      <c r="J33" s="101"/>
      <c r="K33" s="101"/>
      <c r="L33" s="113" t="s">
        <v>75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5"/>
    </row>
    <row r="34" spans="3:38" ht="9.75" customHeight="1">
      <c r="C34" s="16"/>
      <c r="D34" s="110"/>
      <c r="E34" s="102"/>
      <c r="F34" s="102"/>
      <c r="G34" s="102"/>
      <c r="H34" s="102"/>
      <c r="I34" s="102"/>
      <c r="J34" s="102"/>
      <c r="K34" s="102"/>
      <c r="L34" s="116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8"/>
    </row>
    <row r="35" spans="3:38" ht="9.75" customHeight="1">
      <c r="C35" s="16"/>
      <c r="D35" s="110"/>
      <c r="E35" s="102"/>
      <c r="F35" s="102"/>
      <c r="G35" s="102"/>
      <c r="H35" s="102"/>
      <c r="I35" s="102"/>
      <c r="J35" s="102"/>
      <c r="K35" s="102"/>
      <c r="L35" s="116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8"/>
    </row>
    <row r="36" spans="3:38" ht="9.75" customHeight="1">
      <c r="C36" s="16"/>
      <c r="D36" s="110"/>
      <c r="E36" s="102"/>
      <c r="F36" s="102"/>
      <c r="G36" s="102"/>
      <c r="H36" s="102"/>
      <c r="I36" s="102"/>
      <c r="J36" s="102"/>
      <c r="K36" s="102"/>
      <c r="L36" s="116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3:38" ht="69" customHeight="1">
      <c r="C37" s="21"/>
      <c r="D37" s="111"/>
      <c r="E37" s="112"/>
      <c r="F37" s="112"/>
      <c r="G37" s="112"/>
      <c r="H37" s="112"/>
      <c r="I37" s="112"/>
      <c r="J37" s="112"/>
      <c r="K37" s="112"/>
      <c r="L37" s="119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1"/>
    </row>
    <row r="38" spans="3:38" ht="13.5">
      <c r="C38" s="122" t="s">
        <v>90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4"/>
    </row>
    <row r="39" spans="3:38" ht="13.5">
      <c r="C39" s="122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6"/>
    </row>
    <row r="40" spans="3:38" ht="9" customHeight="1">
      <c r="C40" s="16"/>
      <c r="D40" s="109" t="s">
        <v>91</v>
      </c>
      <c r="E40" s="101"/>
      <c r="F40" s="101"/>
      <c r="G40" s="101"/>
      <c r="H40" s="101"/>
      <c r="I40" s="101"/>
      <c r="J40" s="101"/>
      <c r="K40" s="127"/>
      <c r="L40" s="109" t="s">
        <v>54</v>
      </c>
      <c r="M40" s="101"/>
      <c r="N40" s="101"/>
      <c r="O40" s="101"/>
      <c r="P40" s="101"/>
      <c r="Q40" s="101"/>
      <c r="R40" s="101"/>
      <c r="S40" s="101"/>
      <c r="T40" s="127"/>
      <c r="U40" s="109" t="s">
        <v>92</v>
      </c>
      <c r="V40" s="101"/>
      <c r="W40" s="101"/>
      <c r="X40" s="101"/>
      <c r="Y40" s="101"/>
      <c r="Z40" s="101"/>
      <c r="AA40" s="101"/>
      <c r="AB40" s="101"/>
      <c r="AC40" s="127"/>
      <c r="AD40" s="109" t="s">
        <v>93</v>
      </c>
      <c r="AE40" s="101"/>
      <c r="AF40" s="101"/>
      <c r="AG40" s="101"/>
      <c r="AH40" s="101"/>
      <c r="AI40" s="101"/>
      <c r="AJ40" s="101"/>
      <c r="AK40" s="101"/>
      <c r="AL40" s="127"/>
    </row>
    <row r="41" spans="3:38" ht="9" customHeight="1">
      <c r="C41" s="16"/>
      <c r="D41" s="111"/>
      <c r="E41" s="112"/>
      <c r="F41" s="112"/>
      <c r="G41" s="112"/>
      <c r="H41" s="112"/>
      <c r="I41" s="112"/>
      <c r="J41" s="112"/>
      <c r="K41" s="128"/>
      <c r="L41" s="111"/>
      <c r="M41" s="112"/>
      <c r="N41" s="112"/>
      <c r="O41" s="112"/>
      <c r="P41" s="112"/>
      <c r="Q41" s="112"/>
      <c r="R41" s="112"/>
      <c r="S41" s="112"/>
      <c r="T41" s="128"/>
      <c r="U41" s="111"/>
      <c r="V41" s="112"/>
      <c r="W41" s="112"/>
      <c r="X41" s="112"/>
      <c r="Y41" s="112"/>
      <c r="Z41" s="112"/>
      <c r="AA41" s="112"/>
      <c r="AB41" s="112"/>
      <c r="AC41" s="128"/>
      <c r="AD41" s="111"/>
      <c r="AE41" s="112"/>
      <c r="AF41" s="112"/>
      <c r="AG41" s="112"/>
      <c r="AH41" s="112"/>
      <c r="AI41" s="112"/>
      <c r="AJ41" s="112"/>
      <c r="AK41" s="112"/>
      <c r="AL41" s="128"/>
    </row>
    <row r="42" spans="3:38" ht="9" customHeight="1">
      <c r="C42" s="16"/>
      <c r="D42" s="109" t="s">
        <v>53</v>
      </c>
      <c r="E42" s="101"/>
      <c r="F42" s="101"/>
      <c r="G42" s="101"/>
      <c r="H42" s="101"/>
      <c r="I42" s="101"/>
      <c r="J42" s="101"/>
      <c r="K42" s="101"/>
      <c r="L42" s="129">
        <f>SUM('別紙1-(2)-2'!R25:X25)</f>
        <v>464400</v>
      </c>
      <c r="M42" s="130"/>
      <c r="N42" s="130"/>
      <c r="O42" s="130"/>
      <c r="P42" s="130"/>
      <c r="Q42" s="130"/>
      <c r="R42" s="130"/>
      <c r="S42" s="130"/>
      <c r="T42" s="131"/>
      <c r="U42" s="129">
        <f>SUM('別紙1-(2)-2'!Y25:AE25)</f>
        <v>464400</v>
      </c>
      <c r="V42" s="130"/>
      <c r="W42" s="130"/>
      <c r="X42" s="130"/>
      <c r="Y42" s="130"/>
      <c r="Z42" s="130"/>
      <c r="AA42" s="130"/>
      <c r="AB42" s="130"/>
      <c r="AC42" s="131"/>
      <c r="AD42" s="129">
        <f>SUM('別紙1-(2)-2'!AF25:AL25)</f>
        <v>232000</v>
      </c>
      <c r="AE42" s="130"/>
      <c r="AF42" s="130"/>
      <c r="AG42" s="130"/>
      <c r="AH42" s="130"/>
      <c r="AI42" s="130"/>
      <c r="AJ42" s="130"/>
      <c r="AK42" s="130"/>
      <c r="AL42" s="131"/>
    </row>
    <row r="43" spans="3:38" ht="9" customHeight="1">
      <c r="C43" s="16"/>
      <c r="D43" s="111"/>
      <c r="E43" s="112"/>
      <c r="F43" s="112"/>
      <c r="G43" s="112"/>
      <c r="H43" s="112"/>
      <c r="I43" s="112"/>
      <c r="J43" s="112"/>
      <c r="K43" s="112"/>
      <c r="L43" s="132"/>
      <c r="M43" s="133"/>
      <c r="N43" s="133"/>
      <c r="O43" s="133"/>
      <c r="P43" s="133"/>
      <c r="Q43" s="133"/>
      <c r="R43" s="133"/>
      <c r="S43" s="133"/>
      <c r="T43" s="134"/>
      <c r="U43" s="132"/>
      <c r="V43" s="133"/>
      <c r="W43" s="133"/>
      <c r="X43" s="133"/>
      <c r="Y43" s="133"/>
      <c r="Z43" s="133"/>
      <c r="AA43" s="133"/>
      <c r="AB43" s="133"/>
      <c r="AC43" s="134"/>
      <c r="AD43" s="132"/>
      <c r="AE43" s="133"/>
      <c r="AF43" s="133"/>
      <c r="AG43" s="133"/>
      <c r="AH43" s="133"/>
      <c r="AI43" s="133"/>
      <c r="AJ43" s="133"/>
      <c r="AK43" s="133"/>
      <c r="AL43" s="134"/>
    </row>
    <row r="44" spans="3:38" ht="9" customHeight="1">
      <c r="C44" s="16"/>
      <c r="D44" s="109" t="s">
        <v>52</v>
      </c>
      <c r="E44" s="101"/>
      <c r="F44" s="101"/>
      <c r="G44" s="101"/>
      <c r="H44" s="101"/>
      <c r="I44" s="101"/>
      <c r="J44" s="101"/>
      <c r="K44" s="101"/>
      <c r="L44" s="129">
        <f>SUM('別紙1-(2)-2'!R29:X29)</f>
        <v>724280</v>
      </c>
      <c r="M44" s="130"/>
      <c r="N44" s="130"/>
      <c r="O44" s="130"/>
      <c r="P44" s="130"/>
      <c r="Q44" s="130"/>
      <c r="R44" s="130"/>
      <c r="S44" s="130"/>
      <c r="T44" s="131"/>
      <c r="U44" s="129">
        <f>SUM('別紙1-(2)-2'!Y29:AE29)</f>
        <v>670629</v>
      </c>
      <c r="V44" s="130"/>
      <c r="W44" s="130"/>
      <c r="X44" s="130"/>
      <c r="Y44" s="130"/>
      <c r="Z44" s="130"/>
      <c r="AA44" s="130"/>
      <c r="AB44" s="130"/>
      <c r="AC44" s="131"/>
      <c r="AD44" s="129">
        <f>SUM('別紙1-(2)-2'!AF29:AL29)</f>
        <v>223000</v>
      </c>
      <c r="AE44" s="130"/>
      <c r="AF44" s="130"/>
      <c r="AG44" s="130"/>
      <c r="AH44" s="130"/>
      <c r="AI44" s="130"/>
      <c r="AJ44" s="130"/>
      <c r="AK44" s="130"/>
      <c r="AL44" s="131"/>
    </row>
    <row r="45" spans="3:38" ht="9" customHeight="1">
      <c r="C45" s="16"/>
      <c r="D45" s="111"/>
      <c r="E45" s="112"/>
      <c r="F45" s="112"/>
      <c r="G45" s="112"/>
      <c r="H45" s="112"/>
      <c r="I45" s="112"/>
      <c r="J45" s="112"/>
      <c r="K45" s="112"/>
      <c r="L45" s="132"/>
      <c r="M45" s="133"/>
      <c r="N45" s="133"/>
      <c r="O45" s="133"/>
      <c r="P45" s="133"/>
      <c r="Q45" s="133"/>
      <c r="R45" s="133"/>
      <c r="S45" s="133"/>
      <c r="T45" s="134"/>
      <c r="U45" s="132"/>
      <c r="V45" s="133"/>
      <c r="W45" s="133"/>
      <c r="X45" s="133"/>
      <c r="Y45" s="133"/>
      <c r="Z45" s="133"/>
      <c r="AA45" s="133"/>
      <c r="AB45" s="133"/>
      <c r="AC45" s="134"/>
      <c r="AD45" s="132"/>
      <c r="AE45" s="133"/>
      <c r="AF45" s="133"/>
      <c r="AG45" s="133"/>
      <c r="AH45" s="133"/>
      <c r="AI45" s="133"/>
      <c r="AJ45" s="133"/>
      <c r="AK45" s="133"/>
      <c r="AL45" s="134"/>
    </row>
    <row r="46" spans="3:38" ht="9" customHeight="1">
      <c r="C46" s="16"/>
      <c r="D46" s="109" t="s">
        <v>47</v>
      </c>
      <c r="E46" s="101"/>
      <c r="F46" s="101"/>
      <c r="G46" s="101"/>
      <c r="H46" s="101"/>
      <c r="I46" s="101"/>
      <c r="J46" s="101"/>
      <c r="K46" s="101"/>
      <c r="L46" s="129">
        <f>SUM(L42:T45)</f>
        <v>1188680</v>
      </c>
      <c r="M46" s="130"/>
      <c r="N46" s="130"/>
      <c r="O46" s="130"/>
      <c r="P46" s="130"/>
      <c r="Q46" s="130"/>
      <c r="R46" s="130"/>
      <c r="S46" s="130"/>
      <c r="T46" s="131"/>
      <c r="U46" s="129">
        <f>SUM(U42:AC45)</f>
        <v>1135029</v>
      </c>
      <c r="V46" s="130"/>
      <c r="W46" s="130"/>
      <c r="X46" s="130"/>
      <c r="Y46" s="130"/>
      <c r="Z46" s="130"/>
      <c r="AA46" s="130"/>
      <c r="AB46" s="130"/>
      <c r="AC46" s="131"/>
      <c r="AD46" s="129">
        <f>ROUNDDOWN(SUM(AD42:AL45),-3)</f>
        <v>455000</v>
      </c>
      <c r="AE46" s="130"/>
      <c r="AF46" s="130"/>
      <c r="AG46" s="130"/>
      <c r="AH46" s="130"/>
      <c r="AI46" s="130"/>
      <c r="AJ46" s="130"/>
      <c r="AK46" s="130"/>
      <c r="AL46" s="131"/>
    </row>
    <row r="47" spans="3:38" ht="9" customHeight="1">
      <c r="C47" s="16"/>
      <c r="D47" s="111"/>
      <c r="E47" s="112"/>
      <c r="F47" s="112"/>
      <c r="G47" s="112"/>
      <c r="H47" s="112"/>
      <c r="I47" s="112"/>
      <c r="J47" s="112"/>
      <c r="K47" s="112"/>
      <c r="L47" s="132"/>
      <c r="M47" s="133"/>
      <c r="N47" s="133"/>
      <c r="O47" s="133"/>
      <c r="P47" s="133"/>
      <c r="Q47" s="133"/>
      <c r="R47" s="133"/>
      <c r="S47" s="133"/>
      <c r="T47" s="134"/>
      <c r="U47" s="132"/>
      <c r="V47" s="133"/>
      <c r="W47" s="133"/>
      <c r="X47" s="133"/>
      <c r="Y47" s="133"/>
      <c r="Z47" s="133"/>
      <c r="AA47" s="133"/>
      <c r="AB47" s="133"/>
      <c r="AC47" s="134"/>
      <c r="AD47" s="132"/>
      <c r="AE47" s="133"/>
      <c r="AF47" s="133"/>
      <c r="AG47" s="133"/>
      <c r="AH47" s="133"/>
      <c r="AI47" s="133"/>
      <c r="AJ47" s="133"/>
      <c r="AK47" s="133"/>
      <c r="AL47" s="134"/>
    </row>
    <row r="48" spans="3:38" ht="13.5">
      <c r="C48" s="16"/>
      <c r="D48" s="11"/>
      <c r="E48" s="11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</row>
    <row r="49" spans="3:38" ht="14.25" customHeight="1">
      <c r="C49" s="16"/>
      <c r="D49" s="17"/>
      <c r="E49" s="17"/>
      <c r="F49" s="22"/>
      <c r="G49" s="22"/>
      <c r="H49" s="22"/>
      <c r="I49" s="22"/>
      <c r="J49" s="22"/>
      <c r="K49" s="17"/>
      <c r="L49" s="17"/>
      <c r="M49" s="17"/>
      <c r="N49" s="22"/>
      <c r="O49" s="22"/>
      <c r="P49" s="22"/>
      <c r="Q49" s="22"/>
      <c r="R49" s="22"/>
      <c r="S49" s="17"/>
      <c r="T49" s="17"/>
      <c r="U49" s="17"/>
      <c r="V49" s="22"/>
      <c r="W49" s="22"/>
      <c r="X49" s="22"/>
      <c r="Y49" s="22"/>
      <c r="Z49" s="22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</row>
    <row r="50" spans="3:38" ht="14.25" customHeight="1">
      <c r="C50" s="122" t="s">
        <v>48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6"/>
    </row>
    <row r="51" spans="3:38" ht="14.25" customHeight="1">
      <c r="C51" s="122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6"/>
    </row>
    <row r="52" spans="3:38" ht="14.25" customHeight="1">
      <c r="C52" s="16"/>
      <c r="D52" s="135" t="s">
        <v>122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/>
    </row>
    <row r="53" spans="3:38" ht="14.25" customHeight="1">
      <c r="C53" s="16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8"/>
    </row>
    <row r="54" spans="3:38" ht="14.25" customHeight="1">
      <c r="C54" s="122" t="s">
        <v>56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6"/>
    </row>
    <row r="55" spans="3:38" ht="14.25" customHeight="1">
      <c r="C55" s="122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6"/>
    </row>
    <row r="56" spans="3:38" ht="14.25" customHeight="1">
      <c r="C56" s="16"/>
      <c r="D56" s="135" t="s">
        <v>123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22"/>
      <c r="Q56" s="22"/>
      <c r="R56" s="22"/>
      <c r="S56" s="17"/>
      <c r="T56" s="17"/>
      <c r="U56" s="17"/>
      <c r="V56" s="22"/>
      <c r="W56" s="22"/>
      <c r="X56" s="22"/>
      <c r="Y56" s="22"/>
      <c r="Z56" s="22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8"/>
    </row>
    <row r="57" spans="3:38" ht="14.25" customHeight="1">
      <c r="C57" s="16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22"/>
      <c r="Q57" s="22"/>
      <c r="R57" s="22"/>
      <c r="S57" s="17"/>
      <c r="T57" s="17"/>
      <c r="U57" s="17"/>
      <c r="V57" s="22"/>
      <c r="W57" s="22"/>
      <c r="X57" s="22"/>
      <c r="Y57" s="22"/>
      <c r="Z57" s="22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/>
    </row>
    <row r="58" spans="3:38" ht="9.75" customHeight="1">
      <c r="C58" s="14"/>
      <c r="D58" s="15"/>
      <c r="E58" s="23"/>
      <c r="F58" s="23"/>
      <c r="G58" s="23"/>
      <c r="H58" s="23"/>
      <c r="I58" s="23"/>
      <c r="J58" s="23"/>
      <c r="K58" s="20"/>
      <c r="L58" s="20"/>
      <c r="M58" s="23"/>
      <c r="N58" s="23"/>
      <c r="O58" s="23"/>
      <c r="P58" s="23"/>
      <c r="Q58" s="23"/>
      <c r="R58" s="20"/>
      <c r="S58" s="20"/>
      <c r="T58" s="20"/>
      <c r="U58" s="23"/>
      <c r="V58" s="23"/>
      <c r="W58" s="23"/>
      <c r="X58" s="23"/>
      <c r="Y58" s="23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9"/>
    </row>
    <row r="59" ht="13.5">
      <c r="C59" s="9" t="s">
        <v>49</v>
      </c>
    </row>
  </sheetData>
  <sheetProtection/>
  <mergeCells count="57">
    <mergeCell ref="C50:AL51"/>
    <mergeCell ref="D52:O53"/>
    <mergeCell ref="C54:AL55"/>
    <mergeCell ref="D56:O57"/>
    <mergeCell ref="D46:K47"/>
    <mergeCell ref="L46:T47"/>
    <mergeCell ref="U46:AC47"/>
    <mergeCell ref="AD46:AL47"/>
    <mergeCell ref="D44:K45"/>
    <mergeCell ref="L44:T45"/>
    <mergeCell ref="U44:AC45"/>
    <mergeCell ref="AD44:AL45"/>
    <mergeCell ref="D42:K43"/>
    <mergeCell ref="L42:T43"/>
    <mergeCell ref="U42:AC43"/>
    <mergeCell ref="AD42:AL43"/>
    <mergeCell ref="D33:K37"/>
    <mergeCell ref="L33:AL37"/>
    <mergeCell ref="C38:AL39"/>
    <mergeCell ref="D40:K41"/>
    <mergeCell ref="L40:T41"/>
    <mergeCell ref="U40:AC41"/>
    <mergeCell ref="AD40:AL41"/>
    <mergeCell ref="L17:N20"/>
    <mergeCell ref="O17:O20"/>
    <mergeCell ref="P17:AL20"/>
    <mergeCell ref="L21:N24"/>
    <mergeCell ref="O21:O24"/>
    <mergeCell ref="P21:AL24"/>
    <mergeCell ref="D12:AL15"/>
    <mergeCell ref="C16:AL16"/>
    <mergeCell ref="D25:K32"/>
    <mergeCell ref="L25:N28"/>
    <mergeCell ref="O25:O28"/>
    <mergeCell ref="P25:AL28"/>
    <mergeCell ref="L29:N32"/>
    <mergeCell ref="O29:O32"/>
    <mergeCell ref="P29:AL32"/>
    <mergeCell ref="D17:K24"/>
    <mergeCell ref="D8:I8"/>
    <mergeCell ref="K8:V8"/>
    <mergeCell ref="X8:AA8"/>
    <mergeCell ref="AC8:AL8"/>
    <mergeCell ref="B9:AL10"/>
    <mergeCell ref="C11:AL11"/>
    <mergeCell ref="D6:I6"/>
    <mergeCell ref="K6:AL6"/>
    <mergeCell ref="D7:I7"/>
    <mergeCell ref="K7:V7"/>
    <mergeCell ref="X7:AA7"/>
    <mergeCell ref="AC7:AL7"/>
    <mergeCell ref="B3:AL3"/>
    <mergeCell ref="B4:AL4"/>
    <mergeCell ref="D5:I5"/>
    <mergeCell ref="L5:M5"/>
    <mergeCell ref="O5:Q5"/>
    <mergeCell ref="S5:AL5"/>
  </mergeCells>
  <printOptions horizontalCentered="1"/>
  <pageMargins left="0.984251968503937" right="0.7874015748031497" top="0.7874015748031497" bottom="0.7874015748031497" header="0.5118110236220472" footer="0.5118110236220472"/>
  <pageSetup fitToWidth="0" fitToHeight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31"/>
  <sheetViews>
    <sheetView zoomScalePageLayoutView="0" workbookViewId="0" topLeftCell="B16">
      <selection activeCell="I34" sqref="I34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1" s="6" customFormat="1" ht="13.5" customHeight="1">
      <c r="B1" s="5"/>
    </row>
    <row r="2" s="6" customFormat="1" ht="13.5" customHeight="1"/>
    <row r="3" ht="13.5" customHeight="1">
      <c r="B3" s="5" t="s">
        <v>50</v>
      </c>
    </row>
    <row r="4" s="6" customFormat="1" ht="13.5" customHeight="1"/>
    <row r="5" spans="2:7" s="6" customFormat="1" ht="13.5" customHeight="1">
      <c r="B5" s="154" t="s">
        <v>3</v>
      </c>
      <c r="C5" s="154"/>
      <c r="D5" s="154"/>
      <c r="E5" s="154"/>
      <c r="F5" s="154"/>
      <c r="G5" s="154"/>
    </row>
    <row r="6" spans="2:38" s="6" customFormat="1" ht="13.5" customHeight="1">
      <c r="B6" s="154"/>
      <c r="C6" s="154"/>
      <c r="D6" s="154"/>
      <c r="E6" s="154"/>
      <c r="F6" s="154"/>
      <c r="G6" s="154"/>
      <c r="AH6" s="8"/>
      <c r="AI6" s="8"/>
      <c r="AJ6" s="8"/>
      <c r="AK6" s="8"/>
      <c r="AL6" s="7" t="s">
        <v>4</v>
      </c>
    </row>
    <row r="7" spans="3:38" s="6" customFormat="1" ht="13.5" customHeight="1">
      <c r="C7" s="155" t="s">
        <v>15</v>
      </c>
      <c r="D7" s="155"/>
      <c r="E7" s="155"/>
      <c r="F7" s="155"/>
      <c r="G7" s="155"/>
      <c r="H7" s="155"/>
      <c r="I7" s="155"/>
      <c r="J7" s="155"/>
      <c r="K7" s="155"/>
      <c r="L7" s="155" t="s">
        <v>16</v>
      </c>
      <c r="M7" s="155"/>
      <c r="N7" s="155"/>
      <c r="O7" s="155"/>
      <c r="P7" s="155"/>
      <c r="Q7" s="155"/>
      <c r="R7" s="155"/>
      <c r="S7" s="155"/>
      <c r="T7" s="155" t="s">
        <v>21</v>
      </c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</row>
    <row r="8" spans="3:38" s="6" customFormat="1" ht="13.5" customHeight="1"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</row>
    <row r="9" spans="3:38" s="6" customFormat="1" ht="24" customHeight="1">
      <c r="C9" s="145"/>
      <c r="D9" s="157" t="s">
        <v>6</v>
      </c>
      <c r="E9" s="157"/>
      <c r="F9" s="157"/>
      <c r="G9" s="157"/>
      <c r="H9" s="157"/>
      <c r="I9" s="157"/>
      <c r="J9" s="157"/>
      <c r="K9" s="147"/>
      <c r="L9" s="159">
        <f>L13-L11</f>
        <v>733680</v>
      </c>
      <c r="M9" s="160"/>
      <c r="N9" s="160"/>
      <c r="O9" s="160"/>
      <c r="P9" s="160"/>
      <c r="Q9" s="160"/>
      <c r="R9" s="160"/>
      <c r="S9" s="161"/>
      <c r="T9" s="162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4"/>
    </row>
    <row r="10" spans="3:38" s="6" customFormat="1" ht="24" customHeight="1">
      <c r="C10" s="156"/>
      <c r="D10" s="165" t="s">
        <v>7</v>
      </c>
      <c r="E10" s="165"/>
      <c r="F10" s="165"/>
      <c r="G10" s="165"/>
      <c r="H10" s="165"/>
      <c r="I10" s="165"/>
      <c r="J10" s="165"/>
      <c r="K10" s="158"/>
      <c r="L10" s="166"/>
      <c r="M10" s="167"/>
      <c r="N10" s="167"/>
      <c r="O10" s="167"/>
      <c r="P10" s="167"/>
      <c r="Q10" s="167"/>
      <c r="R10" s="167"/>
      <c r="S10" s="168"/>
      <c r="T10" s="169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1"/>
    </row>
    <row r="11" spans="3:38" s="6" customFormat="1" ht="24" customHeight="1">
      <c r="C11" s="156"/>
      <c r="D11" s="165" t="s">
        <v>95</v>
      </c>
      <c r="E11" s="165"/>
      <c r="F11" s="165"/>
      <c r="G11" s="165"/>
      <c r="H11" s="165"/>
      <c r="I11" s="165"/>
      <c r="J11" s="165"/>
      <c r="K11" s="158"/>
      <c r="L11" s="172">
        <f>AF30</f>
        <v>455000</v>
      </c>
      <c r="M11" s="173"/>
      <c r="N11" s="173"/>
      <c r="O11" s="173"/>
      <c r="P11" s="173"/>
      <c r="Q11" s="173"/>
      <c r="R11" s="173"/>
      <c r="S11" s="174"/>
      <c r="T11" s="169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1"/>
    </row>
    <row r="12" spans="3:38" s="6" customFormat="1" ht="24" customHeight="1">
      <c r="C12" s="156"/>
      <c r="D12" s="165" t="s">
        <v>8</v>
      </c>
      <c r="E12" s="165"/>
      <c r="F12" s="165"/>
      <c r="G12" s="165"/>
      <c r="H12" s="165"/>
      <c r="I12" s="165"/>
      <c r="J12" s="165"/>
      <c r="K12" s="158"/>
      <c r="L12" s="166"/>
      <c r="M12" s="167"/>
      <c r="N12" s="167"/>
      <c r="O12" s="167"/>
      <c r="P12" s="167"/>
      <c r="Q12" s="167"/>
      <c r="R12" s="167"/>
      <c r="S12" s="168"/>
      <c r="T12" s="169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1"/>
    </row>
    <row r="13" spans="3:38" s="6" customFormat="1" ht="13.5" customHeight="1">
      <c r="C13" s="155" t="s">
        <v>2</v>
      </c>
      <c r="D13" s="155"/>
      <c r="E13" s="155"/>
      <c r="F13" s="155"/>
      <c r="G13" s="155"/>
      <c r="H13" s="155"/>
      <c r="I13" s="155"/>
      <c r="J13" s="155"/>
      <c r="K13" s="155"/>
      <c r="L13" s="175">
        <f>R30</f>
        <v>1188680</v>
      </c>
      <c r="M13" s="175"/>
      <c r="N13" s="175"/>
      <c r="O13" s="175"/>
      <c r="P13" s="175"/>
      <c r="Q13" s="175"/>
      <c r="R13" s="175"/>
      <c r="S13" s="175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</row>
    <row r="14" spans="3:38" s="6" customFormat="1" ht="13.5" customHeight="1">
      <c r="C14" s="155"/>
      <c r="D14" s="155"/>
      <c r="E14" s="155"/>
      <c r="F14" s="155"/>
      <c r="G14" s="155"/>
      <c r="H14" s="155"/>
      <c r="I14" s="155"/>
      <c r="J14" s="155"/>
      <c r="K14" s="155"/>
      <c r="L14" s="175"/>
      <c r="M14" s="175"/>
      <c r="N14" s="175"/>
      <c r="O14" s="175"/>
      <c r="P14" s="175"/>
      <c r="Q14" s="175"/>
      <c r="R14" s="175"/>
      <c r="S14" s="175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</row>
    <row r="15" s="6" customFormat="1" ht="13.5" customHeight="1"/>
    <row r="16" s="6" customFormat="1" ht="13.5" customHeight="1"/>
    <row r="17" spans="2:7" s="6" customFormat="1" ht="13.5" customHeight="1">
      <c r="B17" s="154" t="s">
        <v>5</v>
      </c>
      <c r="C17" s="154"/>
      <c r="D17" s="154"/>
      <c r="E17" s="154"/>
      <c r="F17" s="154"/>
      <c r="G17" s="154"/>
    </row>
    <row r="18" spans="2:38" s="6" customFormat="1" ht="13.5" customHeight="1">
      <c r="B18" s="154"/>
      <c r="C18" s="154"/>
      <c r="D18" s="154"/>
      <c r="E18" s="154"/>
      <c r="F18" s="154"/>
      <c r="G18" s="154"/>
      <c r="AH18" s="8"/>
      <c r="AI18" s="8"/>
      <c r="AJ18" s="8"/>
      <c r="AK18" s="8"/>
      <c r="AL18" s="7" t="s">
        <v>4</v>
      </c>
    </row>
    <row r="19" spans="3:38" s="6" customFormat="1" ht="13.5" customHeight="1">
      <c r="C19" s="155" t="s">
        <v>96</v>
      </c>
      <c r="D19" s="155"/>
      <c r="E19" s="155"/>
      <c r="F19" s="155"/>
      <c r="G19" s="155"/>
      <c r="H19" s="155"/>
      <c r="I19" s="155"/>
      <c r="J19" s="155"/>
      <c r="K19" s="155"/>
      <c r="L19" s="155" t="s">
        <v>13</v>
      </c>
      <c r="M19" s="155"/>
      <c r="N19" s="155"/>
      <c r="O19" s="155"/>
      <c r="P19" s="155"/>
      <c r="Q19" s="155"/>
      <c r="R19" s="177" t="s">
        <v>54</v>
      </c>
      <c r="S19" s="155"/>
      <c r="T19" s="155"/>
      <c r="U19" s="155"/>
      <c r="V19" s="155"/>
      <c r="W19" s="155"/>
      <c r="X19" s="155"/>
      <c r="Y19" s="177" t="s">
        <v>78</v>
      </c>
      <c r="Z19" s="155"/>
      <c r="AA19" s="155"/>
      <c r="AB19" s="155"/>
      <c r="AC19" s="155"/>
      <c r="AD19" s="155"/>
      <c r="AE19" s="155"/>
      <c r="AF19" s="177" t="s">
        <v>97</v>
      </c>
      <c r="AG19" s="178"/>
      <c r="AH19" s="178"/>
      <c r="AI19" s="178"/>
      <c r="AJ19" s="178"/>
      <c r="AK19" s="178"/>
      <c r="AL19" s="178"/>
    </row>
    <row r="20" spans="3:38" s="6" customFormat="1" ht="13.5" customHeight="1"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77"/>
      <c r="S20" s="155"/>
      <c r="T20" s="155"/>
      <c r="U20" s="155"/>
      <c r="V20" s="155"/>
      <c r="W20" s="155"/>
      <c r="X20" s="155"/>
      <c r="Y20" s="177"/>
      <c r="Z20" s="155"/>
      <c r="AA20" s="155"/>
      <c r="AB20" s="155"/>
      <c r="AC20" s="155"/>
      <c r="AD20" s="155"/>
      <c r="AE20" s="155"/>
      <c r="AF20" s="177"/>
      <c r="AG20" s="178"/>
      <c r="AH20" s="178"/>
      <c r="AI20" s="178"/>
      <c r="AJ20" s="178"/>
      <c r="AK20" s="178"/>
      <c r="AL20" s="178"/>
    </row>
    <row r="21" spans="3:38" s="6" customFormat="1" ht="13.5" customHeight="1"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78"/>
      <c r="AG21" s="178"/>
      <c r="AH21" s="178"/>
      <c r="AI21" s="178"/>
      <c r="AJ21" s="178"/>
      <c r="AK21" s="178"/>
      <c r="AL21" s="178"/>
    </row>
    <row r="22" spans="3:38" s="6" customFormat="1" ht="24" customHeight="1">
      <c r="C22" s="136" t="s">
        <v>53</v>
      </c>
      <c r="D22" s="137"/>
      <c r="E22" s="137"/>
      <c r="F22" s="137"/>
      <c r="G22" s="137"/>
      <c r="H22" s="137"/>
      <c r="I22" s="137"/>
      <c r="J22" s="137"/>
      <c r="K22" s="138"/>
      <c r="L22" s="145" t="s">
        <v>12</v>
      </c>
      <c r="M22" s="146"/>
      <c r="N22" s="146"/>
      <c r="O22" s="146"/>
      <c r="P22" s="146"/>
      <c r="Q22" s="147"/>
      <c r="R22" s="148">
        <f>'別紙1-(2)-３（海外）'!D19</f>
        <v>464400</v>
      </c>
      <c r="S22" s="149"/>
      <c r="T22" s="149"/>
      <c r="U22" s="149"/>
      <c r="V22" s="149"/>
      <c r="W22" s="149"/>
      <c r="X22" s="150"/>
      <c r="Y22" s="148">
        <f>'別紙1-(2)-３（海外）'!F19</f>
        <v>464400</v>
      </c>
      <c r="Z22" s="149"/>
      <c r="AA22" s="149"/>
      <c r="AB22" s="149"/>
      <c r="AC22" s="149"/>
      <c r="AD22" s="149"/>
      <c r="AE22" s="150"/>
      <c r="AF22" s="148">
        <f>'別紙1-(2)-３（海外）'!G19</f>
        <v>232200</v>
      </c>
      <c r="AG22" s="149"/>
      <c r="AH22" s="149"/>
      <c r="AI22" s="149"/>
      <c r="AJ22" s="149"/>
      <c r="AK22" s="149"/>
      <c r="AL22" s="150"/>
    </row>
    <row r="23" spans="3:38" s="6" customFormat="1" ht="24" customHeight="1">
      <c r="C23" s="139"/>
      <c r="D23" s="140"/>
      <c r="E23" s="140"/>
      <c r="F23" s="140"/>
      <c r="G23" s="140"/>
      <c r="H23" s="140"/>
      <c r="I23" s="140"/>
      <c r="J23" s="140"/>
      <c r="K23" s="141"/>
      <c r="L23" s="179" t="s">
        <v>11</v>
      </c>
      <c r="M23" s="179"/>
      <c r="N23" s="179"/>
      <c r="O23" s="179"/>
      <c r="P23" s="179"/>
      <c r="Q23" s="179"/>
      <c r="R23" s="180">
        <f>'別紙1-(2)-３（海外）'!D25</f>
        <v>0</v>
      </c>
      <c r="S23" s="180"/>
      <c r="T23" s="180"/>
      <c r="U23" s="180"/>
      <c r="V23" s="180"/>
      <c r="W23" s="180"/>
      <c r="X23" s="180"/>
      <c r="Y23" s="180">
        <f>'別紙1-(2)-３（海外）'!F25</f>
        <v>0</v>
      </c>
      <c r="Z23" s="180"/>
      <c r="AA23" s="180"/>
      <c r="AB23" s="180"/>
      <c r="AC23" s="180"/>
      <c r="AD23" s="180"/>
      <c r="AE23" s="180"/>
      <c r="AF23" s="181">
        <f>'別紙1-(2)-３（海外）'!G25</f>
        <v>0</v>
      </c>
      <c r="AG23" s="182"/>
      <c r="AH23" s="182"/>
      <c r="AI23" s="182"/>
      <c r="AJ23" s="182"/>
      <c r="AK23" s="182"/>
      <c r="AL23" s="183"/>
    </row>
    <row r="24" spans="3:38" s="6" customFormat="1" ht="24" customHeight="1">
      <c r="C24" s="139"/>
      <c r="D24" s="140"/>
      <c r="E24" s="140"/>
      <c r="F24" s="140"/>
      <c r="G24" s="140"/>
      <c r="H24" s="140"/>
      <c r="I24" s="140"/>
      <c r="J24" s="140"/>
      <c r="K24" s="141"/>
      <c r="L24" s="185" t="s">
        <v>9</v>
      </c>
      <c r="M24" s="185"/>
      <c r="N24" s="185"/>
      <c r="O24" s="185"/>
      <c r="P24" s="185"/>
      <c r="Q24" s="185"/>
      <c r="R24" s="190">
        <f>'別紙1-(2)-３（海外）'!D31</f>
        <v>0</v>
      </c>
      <c r="S24" s="190"/>
      <c r="T24" s="190"/>
      <c r="U24" s="190"/>
      <c r="V24" s="190"/>
      <c r="W24" s="190"/>
      <c r="X24" s="190"/>
      <c r="Y24" s="190">
        <f>'別紙1-(2)-３（海外）'!F31</f>
        <v>0</v>
      </c>
      <c r="Z24" s="190"/>
      <c r="AA24" s="190"/>
      <c r="AB24" s="190"/>
      <c r="AC24" s="190"/>
      <c r="AD24" s="190"/>
      <c r="AE24" s="190"/>
      <c r="AF24" s="191">
        <f>'別紙1-(2)-３（海外）'!G31</f>
        <v>0</v>
      </c>
      <c r="AG24" s="192"/>
      <c r="AH24" s="192"/>
      <c r="AI24" s="192"/>
      <c r="AJ24" s="192"/>
      <c r="AK24" s="192"/>
      <c r="AL24" s="193"/>
    </row>
    <row r="25" spans="3:38" s="6" customFormat="1" ht="24" customHeight="1">
      <c r="C25" s="142"/>
      <c r="D25" s="143"/>
      <c r="E25" s="143"/>
      <c r="F25" s="143"/>
      <c r="G25" s="143"/>
      <c r="H25" s="143"/>
      <c r="I25" s="143"/>
      <c r="J25" s="143"/>
      <c r="K25" s="144"/>
      <c r="L25" s="155" t="s">
        <v>10</v>
      </c>
      <c r="M25" s="155"/>
      <c r="N25" s="155"/>
      <c r="O25" s="155"/>
      <c r="P25" s="155"/>
      <c r="Q25" s="155"/>
      <c r="R25" s="184">
        <f>SUM('別紙1-(2)-３（海外）'!D32:D34)</f>
        <v>464400</v>
      </c>
      <c r="S25" s="184"/>
      <c r="T25" s="184"/>
      <c r="U25" s="184"/>
      <c r="V25" s="184"/>
      <c r="W25" s="184"/>
      <c r="X25" s="184"/>
      <c r="Y25" s="184">
        <f>SUM('別紙1-(2)-３（海外）'!F32:F34)</f>
        <v>464400</v>
      </c>
      <c r="Z25" s="184"/>
      <c r="AA25" s="184"/>
      <c r="AB25" s="184"/>
      <c r="AC25" s="184"/>
      <c r="AD25" s="184"/>
      <c r="AE25" s="184"/>
      <c r="AF25" s="184">
        <f>SUM('別紙1-(2)-３（海外）'!G32:G34)</f>
        <v>232000</v>
      </c>
      <c r="AG25" s="184"/>
      <c r="AH25" s="184"/>
      <c r="AI25" s="184"/>
      <c r="AJ25" s="184"/>
      <c r="AK25" s="184"/>
      <c r="AL25" s="184"/>
    </row>
    <row r="26" spans="3:38" s="6" customFormat="1" ht="24" customHeight="1">
      <c r="C26" s="136" t="s">
        <v>52</v>
      </c>
      <c r="D26" s="137"/>
      <c r="E26" s="137"/>
      <c r="F26" s="137"/>
      <c r="G26" s="137"/>
      <c r="H26" s="137"/>
      <c r="I26" s="137"/>
      <c r="J26" s="137"/>
      <c r="K26" s="138"/>
      <c r="L26" s="145" t="s">
        <v>12</v>
      </c>
      <c r="M26" s="146"/>
      <c r="N26" s="146"/>
      <c r="O26" s="146"/>
      <c r="P26" s="146"/>
      <c r="Q26" s="147"/>
      <c r="R26" s="148">
        <f>'別紙1-(2)-４（国内）'!D24</f>
        <v>276480</v>
      </c>
      <c r="S26" s="149"/>
      <c r="T26" s="149"/>
      <c r="U26" s="149"/>
      <c r="V26" s="149"/>
      <c r="W26" s="149"/>
      <c r="X26" s="150"/>
      <c r="Y26" s="148">
        <f>'別紙1-(2)-４（国内）'!H24</f>
        <v>256000</v>
      </c>
      <c r="Z26" s="149"/>
      <c r="AA26" s="149"/>
      <c r="AB26" s="149"/>
      <c r="AC26" s="149"/>
      <c r="AD26" s="149"/>
      <c r="AE26" s="150"/>
      <c r="AF26" s="151">
        <f>'別紙1-(2)-４（国内）'!I24</f>
        <v>85333</v>
      </c>
      <c r="AG26" s="152"/>
      <c r="AH26" s="152"/>
      <c r="AI26" s="152"/>
      <c r="AJ26" s="152"/>
      <c r="AK26" s="152"/>
      <c r="AL26" s="153"/>
    </row>
    <row r="27" spans="3:38" s="6" customFormat="1" ht="24" customHeight="1">
      <c r="C27" s="139"/>
      <c r="D27" s="140"/>
      <c r="E27" s="140"/>
      <c r="F27" s="140"/>
      <c r="G27" s="140"/>
      <c r="H27" s="140"/>
      <c r="I27" s="140"/>
      <c r="J27" s="140"/>
      <c r="K27" s="141"/>
      <c r="L27" s="179" t="s">
        <v>11</v>
      </c>
      <c r="M27" s="179"/>
      <c r="N27" s="179"/>
      <c r="O27" s="179"/>
      <c r="P27" s="179"/>
      <c r="Q27" s="179"/>
      <c r="R27" s="180">
        <f>'別紙1-(2)-４（国内）'!D33</f>
        <v>447800</v>
      </c>
      <c r="S27" s="180"/>
      <c r="T27" s="180"/>
      <c r="U27" s="180"/>
      <c r="V27" s="180"/>
      <c r="W27" s="180"/>
      <c r="X27" s="180"/>
      <c r="Y27" s="180">
        <f>'別紙1-(2)-４（国内）'!H33</f>
        <v>414629</v>
      </c>
      <c r="Z27" s="180"/>
      <c r="AA27" s="180"/>
      <c r="AB27" s="180"/>
      <c r="AC27" s="180"/>
      <c r="AD27" s="180"/>
      <c r="AE27" s="180"/>
      <c r="AF27" s="181">
        <f>'別紙1-(2)-４（国内）'!I33</f>
        <v>138209</v>
      </c>
      <c r="AG27" s="182"/>
      <c r="AH27" s="182"/>
      <c r="AI27" s="182"/>
      <c r="AJ27" s="182"/>
      <c r="AK27" s="182"/>
      <c r="AL27" s="183"/>
    </row>
    <row r="28" spans="3:38" s="6" customFormat="1" ht="24" customHeight="1">
      <c r="C28" s="139"/>
      <c r="D28" s="140"/>
      <c r="E28" s="140"/>
      <c r="F28" s="140"/>
      <c r="G28" s="140"/>
      <c r="H28" s="140"/>
      <c r="I28" s="140"/>
      <c r="J28" s="140"/>
      <c r="K28" s="141"/>
      <c r="L28" s="185" t="s">
        <v>9</v>
      </c>
      <c r="M28" s="185"/>
      <c r="N28" s="185"/>
      <c r="O28" s="185"/>
      <c r="P28" s="185"/>
      <c r="Q28" s="185"/>
      <c r="R28" s="186">
        <f>'別紙1-(2)-４（国内）'!D39</f>
        <v>0</v>
      </c>
      <c r="S28" s="186"/>
      <c r="T28" s="186"/>
      <c r="U28" s="186"/>
      <c r="V28" s="186"/>
      <c r="W28" s="186"/>
      <c r="X28" s="186"/>
      <c r="Y28" s="186">
        <f>'別紙1-(2)-４（国内）'!H39</f>
        <v>0</v>
      </c>
      <c r="Z28" s="186"/>
      <c r="AA28" s="186"/>
      <c r="AB28" s="186"/>
      <c r="AC28" s="186"/>
      <c r="AD28" s="186"/>
      <c r="AE28" s="186"/>
      <c r="AF28" s="187">
        <f>'別紙1-(2)-４（国内）'!I39</f>
        <v>0</v>
      </c>
      <c r="AG28" s="188"/>
      <c r="AH28" s="188"/>
      <c r="AI28" s="188"/>
      <c r="AJ28" s="188"/>
      <c r="AK28" s="188"/>
      <c r="AL28" s="189"/>
    </row>
    <row r="29" spans="3:38" s="6" customFormat="1" ht="24" customHeight="1">
      <c r="C29" s="142"/>
      <c r="D29" s="143"/>
      <c r="E29" s="143"/>
      <c r="F29" s="143"/>
      <c r="G29" s="143"/>
      <c r="H29" s="143"/>
      <c r="I29" s="143"/>
      <c r="J29" s="143"/>
      <c r="K29" s="144"/>
      <c r="L29" s="155" t="s">
        <v>10</v>
      </c>
      <c r="M29" s="155"/>
      <c r="N29" s="155"/>
      <c r="O29" s="155"/>
      <c r="P29" s="155"/>
      <c r="Q29" s="155"/>
      <c r="R29" s="175">
        <f>SUM('別紙1-(2)-４（国内）'!D40:D42)</f>
        <v>724280</v>
      </c>
      <c r="S29" s="175"/>
      <c r="T29" s="175"/>
      <c r="U29" s="175"/>
      <c r="V29" s="175"/>
      <c r="W29" s="175"/>
      <c r="X29" s="175"/>
      <c r="Y29" s="175">
        <f>SUM('別紙1-(2)-４（国内）'!H40:H42)</f>
        <v>670629</v>
      </c>
      <c r="Z29" s="175"/>
      <c r="AA29" s="175"/>
      <c r="AB29" s="175"/>
      <c r="AC29" s="175"/>
      <c r="AD29" s="175"/>
      <c r="AE29" s="175"/>
      <c r="AF29" s="175">
        <f>SUM('別紙1-(2)-４（国内）'!I40:I42)</f>
        <v>223000</v>
      </c>
      <c r="AG29" s="175"/>
      <c r="AH29" s="175"/>
      <c r="AI29" s="175"/>
      <c r="AJ29" s="175"/>
      <c r="AK29" s="175"/>
      <c r="AL29" s="175"/>
    </row>
    <row r="30" spans="3:38" s="6" customFormat="1" ht="13.5" customHeight="1">
      <c r="C30" s="155" t="s">
        <v>14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84">
        <f>R29+R25</f>
        <v>1188680</v>
      </c>
      <c r="S30" s="184"/>
      <c r="T30" s="184"/>
      <c r="U30" s="184"/>
      <c r="V30" s="184"/>
      <c r="W30" s="184"/>
      <c r="X30" s="184"/>
      <c r="Y30" s="184">
        <f>Y29+Y25</f>
        <v>1135029</v>
      </c>
      <c r="Z30" s="184"/>
      <c r="AA30" s="184"/>
      <c r="AB30" s="184"/>
      <c r="AC30" s="184"/>
      <c r="AD30" s="184"/>
      <c r="AE30" s="184"/>
      <c r="AF30" s="184">
        <f>ROUNDDOWN(AF25+AF29,-3)</f>
        <v>455000</v>
      </c>
      <c r="AG30" s="184"/>
      <c r="AH30" s="184"/>
      <c r="AI30" s="184"/>
      <c r="AJ30" s="184"/>
      <c r="AK30" s="184"/>
      <c r="AL30" s="184"/>
    </row>
    <row r="31" spans="3:38" s="6" customFormat="1" ht="13.5" customHeight="1"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</row>
    <row r="32" s="6" customFormat="1" ht="13.5" customHeight="1"/>
  </sheetData>
  <sheetProtection/>
  <mergeCells count="65">
    <mergeCell ref="Y25:AE25"/>
    <mergeCell ref="AF25:AL25"/>
    <mergeCell ref="L24:Q24"/>
    <mergeCell ref="R24:X24"/>
    <mergeCell ref="C30:Q31"/>
    <mergeCell ref="R30:X31"/>
    <mergeCell ref="Y30:AE31"/>
    <mergeCell ref="AF30:AL31"/>
    <mergeCell ref="Y24:AE24"/>
    <mergeCell ref="AF24:AL24"/>
    <mergeCell ref="L29:Q29"/>
    <mergeCell ref="R29:X29"/>
    <mergeCell ref="Y29:AE29"/>
    <mergeCell ref="AF29:AL29"/>
    <mergeCell ref="L28:Q28"/>
    <mergeCell ref="R28:X28"/>
    <mergeCell ref="Y28:AE28"/>
    <mergeCell ref="AF28:AL28"/>
    <mergeCell ref="L23:Q23"/>
    <mergeCell ref="R23:X23"/>
    <mergeCell ref="Y23:AE23"/>
    <mergeCell ref="AF23:AL23"/>
    <mergeCell ref="L27:Q27"/>
    <mergeCell ref="R27:X27"/>
    <mergeCell ref="Y27:AE27"/>
    <mergeCell ref="AF27:AL27"/>
    <mergeCell ref="L25:Q25"/>
    <mergeCell ref="R25:X25"/>
    <mergeCell ref="C13:K14"/>
    <mergeCell ref="L13:S14"/>
    <mergeCell ref="T13:AL14"/>
    <mergeCell ref="B17:G18"/>
    <mergeCell ref="C19:K21"/>
    <mergeCell ref="L19:Q21"/>
    <mergeCell ref="R19:X21"/>
    <mergeCell ref="Y19:AE21"/>
    <mergeCell ref="AF19:AL21"/>
    <mergeCell ref="L10:S10"/>
    <mergeCell ref="T10:AL10"/>
    <mergeCell ref="D11:J11"/>
    <mergeCell ref="L11:S11"/>
    <mergeCell ref="T11:AL11"/>
    <mergeCell ref="D12:J12"/>
    <mergeCell ref="L12:S12"/>
    <mergeCell ref="T12:AL12"/>
    <mergeCell ref="B5:G6"/>
    <mergeCell ref="C7:K8"/>
    <mergeCell ref="L7:S8"/>
    <mergeCell ref="T7:AL8"/>
    <mergeCell ref="C9:C12"/>
    <mergeCell ref="D9:J9"/>
    <mergeCell ref="K9:K12"/>
    <mergeCell ref="L9:S9"/>
    <mergeCell ref="T9:AL9"/>
    <mergeCell ref="D10:J10"/>
    <mergeCell ref="C26:K29"/>
    <mergeCell ref="L26:Q26"/>
    <mergeCell ref="R26:X26"/>
    <mergeCell ref="Y26:AE26"/>
    <mergeCell ref="AF26:AL26"/>
    <mergeCell ref="C22:K25"/>
    <mergeCell ref="L22:Q22"/>
    <mergeCell ref="R22:X22"/>
    <mergeCell ref="Y22:AE22"/>
    <mergeCell ref="AF22:AL22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showZeros="0" zoomScalePageLayoutView="0" workbookViewId="0" topLeftCell="A22">
      <selection activeCell="F32" sqref="F32:F34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>
      <c r="B1" s="5"/>
    </row>
    <row r="2" s="6" customFormat="1" ht="13.5" customHeight="1">
      <c r="B2" s="5"/>
    </row>
    <row r="3" spans="2:4" s="6" customFormat="1" ht="13.5" customHeight="1">
      <c r="B3" s="5" t="s">
        <v>17</v>
      </c>
      <c r="C3" s="5"/>
      <c r="D3" s="5"/>
    </row>
    <row r="4" spans="2:4" s="6" customFormat="1" ht="13.5" customHeight="1">
      <c r="B4" s="5"/>
      <c r="C4" s="5"/>
      <c r="D4" s="5"/>
    </row>
    <row r="5" spans="2:6" s="6" customFormat="1" ht="13.5" customHeight="1">
      <c r="B5" s="5"/>
      <c r="C5" s="194" t="s">
        <v>101</v>
      </c>
      <c r="D5" s="195"/>
      <c r="E5" s="195"/>
      <c r="F5" s="196"/>
    </row>
    <row r="6" spans="3:6" ht="13.5">
      <c r="C6" s="197"/>
      <c r="D6" s="198"/>
      <c r="E6" s="198"/>
      <c r="F6" s="199"/>
    </row>
    <row r="7" ht="13.5">
      <c r="G7" s="7" t="s">
        <v>4</v>
      </c>
    </row>
    <row r="8" spans="3:7" ht="13.5" customHeight="1">
      <c r="C8" s="200" t="s">
        <v>18</v>
      </c>
      <c r="D8" s="201" t="s">
        <v>54</v>
      </c>
      <c r="E8" s="201" t="s">
        <v>19</v>
      </c>
      <c r="F8" s="201" t="s">
        <v>102</v>
      </c>
      <c r="G8" s="201" t="s">
        <v>103</v>
      </c>
    </row>
    <row r="9" spans="3:7" ht="13.5" customHeight="1">
      <c r="C9" s="200"/>
      <c r="D9" s="201"/>
      <c r="E9" s="200"/>
      <c r="F9" s="201"/>
      <c r="G9" s="201"/>
    </row>
    <row r="10" spans="3:7" ht="13.5">
      <c r="C10" s="200"/>
      <c r="D10" s="201"/>
      <c r="E10" s="200"/>
      <c r="F10" s="200"/>
      <c r="G10" s="200"/>
    </row>
    <row r="11" spans="3:7" ht="13.5">
      <c r="C11" s="200"/>
      <c r="D11" s="201"/>
      <c r="E11" s="200"/>
      <c r="F11" s="200"/>
      <c r="G11" s="200"/>
    </row>
    <row r="12" spans="3:7" ht="18" customHeight="1">
      <c r="C12" s="200" t="s">
        <v>59</v>
      </c>
      <c r="D12" s="24"/>
      <c r="E12" s="43" t="s">
        <v>110</v>
      </c>
      <c r="F12" s="24">
        <f>INT(D12/1.05)</f>
        <v>0</v>
      </c>
      <c r="G12" s="24">
        <f>INT(F12/2)</f>
        <v>0</v>
      </c>
    </row>
    <row r="13" spans="3:7" ht="18" customHeight="1">
      <c r="C13" s="200"/>
      <c r="D13" s="41">
        <v>360000</v>
      </c>
      <c r="E13" s="53" t="s">
        <v>76</v>
      </c>
      <c r="F13" s="41">
        <v>360000</v>
      </c>
      <c r="G13" s="41">
        <f>F13/2</f>
        <v>180000</v>
      </c>
    </row>
    <row r="14" spans="3:7" ht="18" customHeight="1">
      <c r="C14" s="200"/>
      <c r="D14" s="55">
        <v>104400</v>
      </c>
      <c r="E14" s="54" t="s">
        <v>77</v>
      </c>
      <c r="F14" s="55">
        <v>104400</v>
      </c>
      <c r="G14" s="55">
        <f>F14/2</f>
        <v>52200</v>
      </c>
    </row>
    <row r="15" spans="3:7" ht="18" customHeight="1">
      <c r="C15" s="200"/>
      <c r="D15" s="26"/>
      <c r="E15" s="26"/>
      <c r="F15" s="26">
        <f>INT(D15/1.05)</f>
        <v>0</v>
      </c>
      <c r="G15" s="26">
        <f>INT(F15/2)</f>
        <v>0</v>
      </c>
    </row>
    <row r="16" spans="3:7" ht="18" customHeight="1">
      <c r="C16" s="200"/>
      <c r="D16" s="26"/>
      <c r="E16" s="56"/>
      <c r="F16" s="26"/>
      <c r="G16" s="26"/>
    </row>
    <row r="17" spans="3:7" ht="18" customHeight="1">
      <c r="C17" s="200"/>
      <c r="D17" s="26"/>
      <c r="E17" s="56"/>
      <c r="F17" s="26"/>
      <c r="G17" s="26"/>
    </row>
    <row r="18" spans="3:7" ht="24" customHeight="1">
      <c r="C18" s="200"/>
      <c r="D18" s="27"/>
      <c r="E18" s="28"/>
      <c r="F18" s="27">
        <f>INT(D18/1.05)</f>
        <v>0</v>
      </c>
      <c r="G18" s="27">
        <f>INT(F18/2)</f>
        <v>0</v>
      </c>
    </row>
    <row r="19" spans="3:7" ht="18" customHeight="1">
      <c r="C19" s="200"/>
      <c r="D19" s="42">
        <f>SUM(D12:D18)</f>
        <v>464400</v>
      </c>
      <c r="E19" s="30" t="s">
        <v>27</v>
      </c>
      <c r="F19" s="42">
        <f>SUM(F12:F18)</f>
        <v>464400</v>
      </c>
      <c r="G19" s="42">
        <f>ROUNDDOWN(SUM(G12:G18),0)</f>
        <v>232200</v>
      </c>
    </row>
    <row r="20" spans="3:7" ht="18" customHeight="1">
      <c r="C20" s="200" t="s">
        <v>22</v>
      </c>
      <c r="D20" s="24"/>
      <c r="E20" s="24"/>
      <c r="F20" s="24">
        <f>INT(D20/1.05)</f>
        <v>0</v>
      </c>
      <c r="G20" s="24">
        <f>INT(F20/2)</f>
        <v>0</v>
      </c>
    </row>
    <row r="21" spans="3:7" ht="18" customHeight="1">
      <c r="C21" s="200"/>
      <c r="D21" s="25"/>
      <c r="E21" s="25"/>
      <c r="F21" s="25">
        <f>INT(D21/1.05)</f>
        <v>0</v>
      </c>
      <c r="G21" s="25">
        <f>INT(F21/2)</f>
        <v>0</v>
      </c>
    </row>
    <row r="22" spans="3:7" ht="18" customHeight="1">
      <c r="C22" s="200"/>
      <c r="D22" s="25"/>
      <c r="E22" s="25"/>
      <c r="F22" s="25">
        <f>INT(D22/1.05)</f>
        <v>0</v>
      </c>
      <c r="G22" s="25">
        <f>INT(F22/2)</f>
        <v>0</v>
      </c>
    </row>
    <row r="23" spans="3:7" ht="18" customHeight="1">
      <c r="C23" s="200"/>
      <c r="D23" s="26"/>
      <c r="E23" s="26"/>
      <c r="F23" s="26">
        <f>INT(D23/1.05)</f>
        <v>0</v>
      </c>
      <c r="G23" s="26">
        <f>INT(F23/2)</f>
        <v>0</v>
      </c>
    </row>
    <row r="24" spans="3:7" ht="18" customHeight="1">
      <c r="C24" s="200"/>
      <c r="D24" s="27"/>
      <c r="E24" s="28"/>
      <c r="F24" s="27">
        <f>INT(D24/1.05)</f>
        <v>0</v>
      </c>
      <c r="G24" s="27">
        <f>INT(F24/2)</f>
        <v>0</v>
      </c>
    </row>
    <row r="25" spans="3:7" ht="18" customHeight="1">
      <c r="C25" s="200"/>
      <c r="D25" s="29">
        <f>SUM(D20:D24)</f>
        <v>0</v>
      </c>
      <c r="E25" s="30" t="s">
        <v>27</v>
      </c>
      <c r="F25" s="29">
        <f>SUM(F20:F24)</f>
        <v>0</v>
      </c>
      <c r="G25" s="29">
        <f>SUM(G20:G24)</f>
        <v>0</v>
      </c>
    </row>
    <row r="26" spans="3:7" ht="18" customHeight="1">
      <c r="C26" s="200" t="s">
        <v>23</v>
      </c>
      <c r="D26" s="24"/>
      <c r="E26" s="24"/>
      <c r="F26" s="24"/>
      <c r="G26" s="24"/>
    </row>
    <row r="27" spans="3:7" ht="18" customHeight="1">
      <c r="C27" s="200"/>
      <c r="D27" s="26"/>
      <c r="E27" s="26"/>
      <c r="F27" s="26">
        <f>INT(D27/1.05)</f>
        <v>0</v>
      </c>
      <c r="G27" s="26">
        <f>INT(F27/2)</f>
        <v>0</v>
      </c>
    </row>
    <row r="28" spans="3:7" ht="18" customHeight="1">
      <c r="C28" s="200"/>
      <c r="D28" s="26"/>
      <c r="E28" s="26"/>
      <c r="F28" s="26">
        <f>INT(D28/1.05)</f>
        <v>0</v>
      </c>
      <c r="G28" s="26">
        <f>INT(F28/2)</f>
        <v>0</v>
      </c>
    </row>
    <row r="29" spans="3:7" ht="18" customHeight="1">
      <c r="C29" s="200"/>
      <c r="D29" s="26"/>
      <c r="E29" s="26"/>
      <c r="F29" s="26">
        <f>INT(D29/1.05)</f>
        <v>0</v>
      </c>
      <c r="G29" s="26">
        <f>INT(F29/2)</f>
        <v>0</v>
      </c>
    </row>
    <row r="30" spans="3:7" ht="18" customHeight="1">
      <c r="C30" s="200"/>
      <c r="D30" s="27"/>
      <c r="E30" s="27"/>
      <c r="F30" s="27"/>
      <c r="G30" s="27"/>
    </row>
    <row r="31" spans="3:7" ht="18" customHeight="1">
      <c r="C31" s="200"/>
      <c r="D31" s="29">
        <f>SUM(D26:D30)</f>
        <v>0</v>
      </c>
      <c r="E31" s="30" t="s">
        <v>27</v>
      </c>
      <c r="F31" s="29">
        <f>SUM(F26:F30)</f>
        <v>0</v>
      </c>
      <c r="G31" s="29">
        <f>SUM(G26:G30)</f>
        <v>0</v>
      </c>
    </row>
    <row r="32" spans="3:7" ht="13.5" customHeight="1">
      <c r="C32" s="200" t="s">
        <v>20</v>
      </c>
      <c r="D32" s="202">
        <f>D19+D25+D31</f>
        <v>464400</v>
      </c>
      <c r="E32" s="202"/>
      <c r="F32" s="202">
        <f>F19+F25+F31</f>
        <v>464400</v>
      </c>
      <c r="G32" s="202">
        <f>ROUNDDOWN(G19+G25+G31,-3)</f>
        <v>232000</v>
      </c>
    </row>
    <row r="33" spans="3:7" ht="13.5" customHeight="1">
      <c r="C33" s="200"/>
      <c r="D33" s="202"/>
      <c r="E33" s="202"/>
      <c r="F33" s="202"/>
      <c r="G33" s="202"/>
    </row>
    <row r="34" spans="3:7" ht="13.5" customHeight="1">
      <c r="C34" s="200"/>
      <c r="D34" s="202"/>
      <c r="E34" s="202"/>
      <c r="F34" s="202"/>
      <c r="G34" s="202"/>
    </row>
    <row r="35" ht="13.5">
      <c r="C35" s="5" t="s">
        <v>57</v>
      </c>
    </row>
  </sheetData>
  <sheetProtection/>
  <mergeCells count="14">
    <mergeCell ref="C12:C19"/>
    <mergeCell ref="G32:G34"/>
    <mergeCell ref="C20:C25"/>
    <mergeCell ref="C26:C31"/>
    <mergeCell ref="C32:C34"/>
    <mergeCell ref="D32:D34"/>
    <mergeCell ref="E32:E34"/>
    <mergeCell ref="F32:F34"/>
    <mergeCell ref="C5:F6"/>
    <mergeCell ref="C8:C11"/>
    <mergeCell ref="D8:D11"/>
    <mergeCell ref="E8:E11"/>
    <mergeCell ref="F8:F11"/>
    <mergeCell ref="G8:G11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Zeros="0" zoomScalePageLayoutView="0" workbookViewId="0" topLeftCell="A22">
      <selection activeCell="N26" sqref="N26"/>
    </sheetView>
  </sheetViews>
  <sheetFormatPr defaultColWidth="9.00390625" defaultRowHeight="13.5"/>
  <cols>
    <col min="1" max="2" width="2.25390625" style="5" customWidth="1"/>
    <col min="3" max="3" width="12.75390625" style="5" customWidth="1"/>
    <col min="4" max="4" width="11.25390625" style="5" customWidth="1"/>
    <col min="5" max="6" width="13.125" style="5" customWidth="1"/>
    <col min="7" max="7" width="12.75390625" style="5" customWidth="1"/>
    <col min="8" max="9" width="11.25390625" style="5" customWidth="1"/>
    <col min="10" max="16384" width="9.00390625" style="5" customWidth="1"/>
  </cols>
  <sheetData>
    <row r="1" s="6" customFormat="1" ht="13.5" customHeight="1">
      <c r="B1" s="5"/>
    </row>
    <row r="2" s="6" customFormat="1" ht="13.5" customHeight="1">
      <c r="B2" s="5"/>
    </row>
    <row r="3" spans="2:4" s="6" customFormat="1" ht="13.5" customHeight="1">
      <c r="B3" s="5" t="s">
        <v>17</v>
      </c>
      <c r="C3" s="5"/>
      <c r="D3" s="5"/>
    </row>
    <row r="4" spans="2:4" s="6" customFormat="1" ht="13.5" customHeight="1">
      <c r="B4" s="5"/>
      <c r="C4" s="5"/>
      <c r="D4" s="5"/>
    </row>
    <row r="5" spans="2:9" s="6" customFormat="1" ht="13.5" customHeight="1">
      <c r="B5" s="5"/>
      <c r="C5" s="194" t="s">
        <v>104</v>
      </c>
      <c r="D5" s="195"/>
      <c r="E5" s="195"/>
      <c r="F5" s="195"/>
      <c r="G5" s="196"/>
      <c r="H5" s="31"/>
      <c r="I5" s="5"/>
    </row>
    <row r="6" spans="3:8" ht="13.5">
      <c r="C6" s="197"/>
      <c r="D6" s="198"/>
      <c r="E6" s="198"/>
      <c r="F6" s="198"/>
      <c r="G6" s="199"/>
      <c r="H6" s="31"/>
    </row>
    <row r="7" spans="3:9" ht="13.5" customHeight="1">
      <c r="C7" s="249" t="s">
        <v>58</v>
      </c>
      <c r="D7" s="250"/>
      <c r="E7" s="32" t="s">
        <v>98</v>
      </c>
      <c r="F7" s="32" t="s">
        <v>99</v>
      </c>
      <c r="G7" s="32" t="s">
        <v>100</v>
      </c>
      <c r="H7" s="34"/>
      <c r="I7" s="33"/>
    </row>
    <row r="8" spans="3:9" ht="13.5" customHeight="1">
      <c r="C8" s="251"/>
      <c r="D8" s="252"/>
      <c r="E8" s="256" t="s">
        <v>60</v>
      </c>
      <c r="F8" s="257"/>
      <c r="G8" s="255"/>
      <c r="H8" s="38" t="s">
        <v>61</v>
      </c>
      <c r="I8" s="39"/>
    </row>
    <row r="9" spans="3:9" ht="13.5" customHeight="1">
      <c r="C9" s="253"/>
      <c r="D9" s="254"/>
      <c r="E9" s="256"/>
      <c r="F9" s="258"/>
      <c r="G9" s="255"/>
      <c r="H9" s="36"/>
      <c r="I9" s="37"/>
    </row>
    <row r="10" ht="13.5">
      <c r="I10" s="7" t="s">
        <v>4</v>
      </c>
    </row>
    <row r="11" spans="3:9" ht="13.5" customHeight="1">
      <c r="C11" s="200" t="s">
        <v>18</v>
      </c>
      <c r="D11" s="201" t="s">
        <v>54</v>
      </c>
      <c r="E11" s="228" t="s">
        <v>19</v>
      </c>
      <c r="F11" s="229"/>
      <c r="G11" s="230"/>
      <c r="H11" s="201" t="s">
        <v>102</v>
      </c>
      <c r="I11" s="201" t="s">
        <v>103</v>
      </c>
    </row>
    <row r="12" spans="3:9" ht="18" customHeight="1">
      <c r="C12" s="200"/>
      <c r="D12" s="201"/>
      <c r="E12" s="231"/>
      <c r="F12" s="232"/>
      <c r="G12" s="233"/>
      <c r="H12" s="201"/>
      <c r="I12" s="201"/>
    </row>
    <row r="13" spans="3:9" ht="18" customHeight="1">
      <c r="C13" s="200"/>
      <c r="D13" s="201"/>
      <c r="E13" s="231"/>
      <c r="F13" s="232"/>
      <c r="G13" s="233"/>
      <c r="H13" s="200"/>
      <c r="I13" s="200"/>
    </row>
    <row r="14" spans="3:9" ht="18" customHeight="1">
      <c r="C14" s="200"/>
      <c r="D14" s="201"/>
      <c r="E14" s="234"/>
      <c r="F14" s="235"/>
      <c r="G14" s="236"/>
      <c r="H14" s="200"/>
      <c r="I14" s="200"/>
    </row>
    <row r="15" spans="3:9" ht="18" customHeight="1">
      <c r="C15" s="200" t="s">
        <v>59</v>
      </c>
      <c r="D15" s="24"/>
      <c r="E15" s="246" t="s">
        <v>111</v>
      </c>
      <c r="F15" s="247"/>
      <c r="G15" s="248"/>
      <c r="H15" s="24">
        <f>INT(D15/1.05)</f>
        <v>0</v>
      </c>
      <c r="I15" s="24">
        <f>INT(H15/2)</f>
        <v>0</v>
      </c>
    </row>
    <row r="16" spans="3:9" ht="18" customHeight="1">
      <c r="C16" s="200"/>
      <c r="D16" s="41">
        <v>108000</v>
      </c>
      <c r="E16" s="40" t="s">
        <v>62</v>
      </c>
      <c r="F16" s="40"/>
      <c r="G16" s="40"/>
      <c r="H16" s="41">
        <v>100000</v>
      </c>
      <c r="I16" s="41">
        <f>H16/3</f>
        <v>33333.333333333336</v>
      </c>
    </row>
    <row r="17" spans="3:9" ht="18" customHeight="1">
      <c r="C17" s="200"/>
      <c r="D17" s="41">
        <v>30240</v>
      </c>
      <c r="E17" s="203" t="s">
        <v>63</v>
      </c>
      <c r="F17" s="204"/>
      <c r="G17" s="205"/>
      <c r="H17" s="41">
        <v>28000</v>
      </c>
      <c r="I17" s="41">
        <f>H17/3</f>
        <v>9333.333333333334</v>
      </c>
    </row>
    <row r="18" spans="3:9" ht="18" customHeight="1">
      <c r="C18" s="200"/>
      <c r="D18" s="52"/>
      <c r="E18" s="225"/>
      <c r="F18" s="226"/>
      <c r="G18" s="227"/>
      <c r="H18" s="52"/>
      <c r="I18" s="52"/>
    </row>
    <row r="19" spans="3:9" ht="18" customHeight="1">
      <c r="C19" s="200"/>
      <c r="D19" s="52"/>
      <c r="E19" s="203" t="s">
        <v>113</v>
      </c>
      <c r="F19" s="204"/>
      <c r="G19" s="205"/>
      <c r="H19" s="52"/>
      <c r="I19" s="52"/>
    </row>
    <row r="20" spans="3:9" ht="18" customHeight="1">
      <c r="C20" s="200"/>
      <c r="D20" s="52">
        <v>108000</v>
      </c>
      <c r="E20" s="40" t="s">
        <v>62</v>
      </c>
      <c r="F20" s="40"/>
      <c r="G20" s="40"/>
      <c r="H20" s="41">
        <v>100000</v>
      </c>
      <c r="I20" s="41">
        <f>H20/3</f>
        <v>33333.333333333336</v>
      </c>
    </row>
    <row r="21" spans="3:9" ht="18" customHeight="1">
      <c r="C21" s="200"/>
      <c r="D21" s="52">
        <v>30240</v>
      </c>
      <c r="E21" s="203" t="s">
        <v>63</v>
      </c>
      <c r="F21" s="204"/>
      <c r="G21" s="205"/>
      <c r="H21" s="41">
        <v>28000</v>
      </c>
      <c r="I21" s="41">
        <f>H21/3</f>
        <v>9333.333333333334</v>
      </c>
    </row>
    <row r="22" spans="3:9" ht="18" customHeight="1">
      <c r="C22" s="200"/>
      <c r="D22" s="52"/>
      <c r="E22" s="57"/>
      <c r="F22" s="58"/>
      <c r="G22" s="59"/>
      <c r="H22" s="52"/>
      <c r="I22" s="52"/>
    </row>
    <row r="23" spans="3:9" ht="24.75" customHeight="1">
      <c r="C23" s="200"/>
      <c r="D23" s="27"/>
      <c r="E23" s="206"/>
      <c r="F23" s="207"/>
      <c r="G23" s="208"/>
      <c r="H23" s="27">
        <f>INT(D23/1.05)</f>
        <v>0</v>
      </c>
      <c r="I23" s="27">
        <f>INT(H23/2)</f>
        <v>0</v>
      </c>
    </row>
    <row r="24" spans="3:9" ht="18" customHeight="1">
      <c r="C24" s="200"/>
      <c r="D24" s="42">
        <f>SUM(D15:D23)</f>
        <v>276480</v>
      </c>
      <c r="E24" s="209" t="s">
        <v>27</v>
      </c>
      <c r="F24" s="210"/>
      <c r="G24" s="211"/>
      <c r="H24" s="42">
        <f>SUM(H15:H23)</f>
        <v>256000</v>
      </c>
      <c r="I24" s="42">
        <f>ROUNDDOWN(SUM(I15:I23),0)</f>
        <v>85333</v>
      </c>
    </row>
    <row r="25" spans="3:9" ht="18" customHeight="1">
      <c r="C25" s="200" t="s">
        <v>22</v>
      </c>
      <c r="D25" s="24"/>
      <c r="E25" s="246" t="s">
        <v>64</v>
      </c>
      <c r="F25" s="247"/>
      <c r="G25" s="248"/>
      <c r="H25" s="24">
        <f>INT(D25/1.05)</f>
        <v>0</v>
      </c>
      <c r="I25" s="24">
        <f>INT(H25/2)</f>
        <v>0</v>
      </c>
    </row>
    <row r="26" spans="3:9" ht="48.75" customHeight="1">
      <c r="C26" s="200"/>
      <c r="D26" s="41">
        <v>10800</v>
      </c>
      <c r="E26" s="218" t="s">
        <v>116</v>
      </c>
      <c r="F26" s="213"/>
      <c r="G26" s="214"/>
      <c r="H26" s="41">
        <v>10000</v>
      </c>
      <c r="I26" s="41">
        <f>H26/3</f>
        <v>3333.3333333333335</v>
      </c>
    </row>
    <row r="27" spans="3:9" ht="35.25" customHeight="1">
      <c r="C27" s="200"/>
      <c r="D27" s="41">
        <v>5000</v>
      </c>
      <c r="E27" s="218" t="s">
        <v>117</v>
      </c>
      <c r="F27" s="213"/>
      <c r="G27" s="214"/>
      <c r="H27" s="41">
        <v>4629</v>
      </c>
      <c r="I27" s="41">
        <f>H27/3</f>
        <v>1543</v>
      </c>
    </row>
    <row r="28" spans="3:9" ht="18" customHeight="1">
      <c r="C28" s="200"/>
      <c r="D28" s="26"/>
      <c r="E28" s="212" t="s">
        <v>65</v>
      </c>
      <c r="F28" s="213"/>
      <c r="G28" s="214"/>
      <c r="H28" s="26">
        <f>INT(D28/1.05)</f>
        <v>0</v>
      </c>
      <c r="I28" s="26">
        <f>INT(H28/2)</f>
        <v>0</v>
      </c>
    </row>
    <row r="29" spans="3:9" ht="36.75" customHeight="1">
      <c r="C29" s="200"/>
      <c r="D29" s="41">
        <v>432000</v>
      </c>
      <c r="E29" s="215" t="s">
        <v>114</v>
      </c>
      <c r="F29" s="216"/>
      <c r="G29" s="217"/>
      <c r="H29" s="41">
        <v>400000</v>
      </c>
      <c r="I29" s="41">
        <f>H29/3</f>
        <v>133333.33333333334</v>
      </c>
    </row>
    <row r="30" spans="3:9" ht="18" customHeight="1">
      <c r="C30" s="200"/>
      <c r="D30" s="43"/>
      <c r="E30" s="259"/>
      <c r="F30" s="260"/>
      <c r="G30" s="261"/>
      <c r="H30" s="43"/>
      <c r="I30" s="43"/>
    </row>
    <row r="31" spans="3:9" ht="18" customHeight="1">
      <c r="C31" s="200"/>
      <c r="D31" s="44"/>
      <c r="E31" s="219"/>
      <c r="F31" s="220"/>
      <c r="G31" s="221"/>
      <c r="H31" s="44"/>
      <c r="I31" s="44"/>
    </row>
    <row r="32" spans="3:9" ht="20.25" customHeight="1">
      <c r="C32" s="200"/>
      <c r="D32" s="43"/>
      <c r="E32" s="222"/>
      <c r="F32" s="223"/>
      <c r="G32" s="224"/>
      <c r="H32" s="43"/>
      <c r="I32" s="43"/>
    </row>
    <row r="33" spans="3:9" ht="18" customHeight="1">
      <c r="C33" s="200"/>
      <c r="D33" s="45">
        <f>SUM(D25:D29)</f>
        <v>447800</v>
      </c>
      <c r="E33" s="209" t="s">
        <v>27</v>
      </c>
      <c r="F33" s="210"/>
      <c r="G33" s="211"/>
      <c r="H33" s="45">
        <f>SUM(H25:H29)</f>
        <v>414629</v>
      </c>
      <c r="I33" s="45">
        <f>ROUNDDOWN(SUM(I25:I29),0)</f>
        <v>138209</v>
      </c>
    </row>
    <row r="34" spans="3:9" ht="18" customHeight="1">
      <c r="C34" s="200" t="s">
        <v>23</v>
      </c>
      <c r="D34" s="24"/>
      <c r="E34" s="246"/>
      <c r="F34" s="247"/>
      <c r="G34" s="248"/>
      <c r="H34" s="24"/>
      <c r="I34" s="24"/>
    </row>
    <row r="35" spans="3:9" ht="18" customHeight="1">
      <c r="C35" s="200"/>
      <c r="D35" s="26"/>
      <c r="E35" s="212"/>
      <c r="F35" s="213"/>
      <c r="G35" s="214"/>
      <c r="H35" s="26">
        <f>INT(D35/1.05)</f>
        <v>0</v>
      </c>
      <c r="I35" s="26">
        <f>INT(H35/2)</f>
        <v>0</v>
      </c>
    </row>
    <row r="36" spans="3:9" ht="18" customHeight="1">
      <c r="C36" s="200"/>
      <c r="D36" s="26"/>
      <c r="E36" s="212"/>
      <c r="F36" s="213"/>
      <c r="G36" s="214"/>
      <c r="H36" s="26">
        <f>INT(D36/1.05)</f>
        <v>0</v>
      </c>
      <c r="I36" s="26">
        <f>INT(H36/2)</f>
        <v>0</v>
      </c>
    </row>
    <row r="37" spans="3:9" ht="18" customHeight="1">
      <c r="C37" s="200"/>
      <c r="D37" s="26"/>
      <c r="E37" s="212"/>
      <c r="F37" s="213"/>
      <c r="G37" s="214"/>
      <c r="H37" s="26">
        <f>INT(D37/1.05)</f>
        <v>0</v>
      </c>
      <c r="I37" s="26">
        <f>INT(H37/2)</f>
        <v>0</v>
      </c>
    </row>
    <row r="38" spans="3:9" ht="17.25" customHeight="1">
      <c r="C38" s="200"/>
      <c r="D38" s="27"/>
      <c r="E38" s="206"/>
      <c r="F38" s="207"/>
      <c r="G38" s="208"/>
      <c r="H38" s="27"/>
      <c r="I38" s="27"/>
    </row>
    <row r="39" spans="3:9" ht="18.75" customHeight="1">
      <c r="C39" s="200"/>
      <c r="D39" s="29">
        <f>SUM(D34:D38)</f>
        <v>0</v>
      </c>
      <c r="E39" s="209" t="s">
        <v>27</v>
      </c>
      <c r="F39" s="210"/>
      <c r="G39" s="211"/>
      <c r="H39" s="29">
        <f>SUM(H34:H38)</f>
        <v>0</v>
      </c>
      <c r="I39" s="29">
        <f>SUM(I34:I38)</f>
        <v>0</v>
      </c>
    </row>
    <row r="40" spans="3:9" ht="13.5">
      <c r="C40" s="200" t="s">
        <v>20</v>
      </c>
      <c r="D40" s="202">
        <f>SUM(D24,D33,D39)</f>
        <v>724280</v>
      </c>
      <c r="E40" s="237">
        <f>SUM(E33,E39)</f>
        <v>0</v>
      </c>
      <c r="F40" s="238"/>
      <c r="G40" s="239"/>
      <c r="H40" s="202">
        <f>SUM(H24,H33,H39)</f>
        <v>670629</v>
      </c>
      <c r="I40" s="202">
        <f>ROUNDDOWN(SUM(I24,I33,I39),-3)</f>
        <v>223000</v>
      </c>
    </row>
    <row r="41" spans="3:9" ht="13.5">
      <c r="C41" s="200"/>
      <c r="D41" s="202"/>
      <c r="E41" s="240"/>
      <c r="F41" s="241"/>
      <c r="G41" s="242"/>
      <c r="H41" s="202"/>
      <c r="I41" s="202"/>
    </row>
    <row r="42" spans="3:9" ht="13.5">
      <c r="C42" s="200"/>
      <c r="D42" s="202"/>
      <c r="E42" s="243"/>
      <c r="F42" s="244"/>
      <c r="G42" s="245"/>
      <c r="H42" s="202"/>
      <c r="I42" s="202"/>
    </row>
    <row r="43" spans="3:10" ht="13.5">
      <c r="C43" s="6" t="s">
        <v>57</v>
      </c>
      <c r="D43" s="6"/>
      <c r="E43" s="6"/>
      <c r="F43" s="6"/>
      <c r="G43" s="6"/>
      <c r="H43" s="6"/>
      <c r="I43" s="6"/>
      <c r="J43" s="6"/>
    </row>
    <row r="44" spans="3:10" ht="13.5">
      <c r="C44" s="6" t="s">
        <v>105</v>
      </c>
      <c r="D44" s="6"/>
      <c r="E44" s="6"/>
      <c r="F44" s="6"/>
      <c r="G44" s="6"/>
      <c r="H44" s="6"/>
      <c r="I44" s="6"/>
      <c r="J44" s="6"/>
    </row>
    <row r="45" ht="13.5">
      <c r="C45" s="6" t="s">
        <v>106</v>
      </c>
    </row>
    <row r="46" ht="13.5">
      <c r="C46" s="60"/>
    </row>
  </sheetData>
  <sheetProtection/>
  <mergeCells count="40">
    <mergeCell ref="I40:I42"/>
    <mergeCell ref="C25:C33"/>
    <mergeCell ref="C34:C39"/>
    <mergeCell ref="C40:C42"/>
    <mergeCell ref="D40:D42"/>
    <mergeCell ref="H40:H42"/>
    <mergeCell ref="E25:G25"/>
    <mergeCell ref="E37:G37"/>
    <mergeCell ref="E30:G30"/>
    <mergeCell ref="E38:G38"/>
    <mergeCell ref="C7:D9"/>
    <mergeCell ref="C5:G6"/>
    <mergeCell ref="C11:C14"/>
    <mergeCell ref="D11:D14"/>
    <mergeCell ref="E24:G24"/>
    <mergeCell ref="G8:G9"/>
    <mergeCell ref="E8:E9"/>
    <mergeCell ref="F8:F9"/>
    <mergeCell ref="C15:C24"/>
    <mergeCell ref="E15:G15"/>
    <mergeCell ref="H11:H14"/>
    <mergeCell ref="E18:G18"/>
    <mergeCell ref="I11:I14"/>
    <mergeCell ref="E11:G14"/>
    <mergeCell ref="E27:G27"/>
    <mergeCell ref="E40:G42"/>
    <mergeCell ref="E34:G34"/>
    <mergeCell ref="E35:G35"/>
    <mergeCell ref="E36:G36"/>
    <mergeCell ref="E39:G39"/>
    <mergeCell ref="E17:G17"/>
    <mergeCell ref="E23:G23"/>
    <mergeCell ref="E33:G33"/>
    <mergeCell ref="E28:G28"/>
    <mergeCell ref="E29:G29"/>
    <mergeCell ref="E26:G26"/>
    <mergeCell ref="E31:G31"/>
    <mergeCell ref="E32:G32"/>
    <mergeCell ref="E19:G19"/>
    <mergeCell ref="E21:G21"/>
  </mergeCells>
  <printOptions horizontalCentered="1"/>
  <pageMargins left="0.984251968503937" right="0.3937007874015748" top="0.7874015748031497" bottom="0.7874015748031497" header="0.5118110236220472" footer="0.5118110236220472"/>
  <pageSetup fitToWidth="0" fitToHeight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5"/>
  <sheetViews>
    <sheetView zoomScalePageLayoutView="0" workbookViewId="0" topLeftCell="A7">
      <selection activeCell="G8" sqref="G8"/>
    </sheetView>
  </sheetViews>
  <sheetFormatPr defaultColWidth="9.00390625" defaultRowHeight="13.5"/>
  <cols>
    <col min="1" max="1" width="40.00390625" style="0" customWidth="1"/>
    <col min="2" max="2" width="42.875" style="0" customWidth="1"/>
  </cols>
  <sheetData>
    <row r="2" ht="24" customHeight="1">
      <c r="A2" t="s">
        <v>107</v>
      </c>
    </row>
    <row r="3" ht="27.75" customHeight="1"/>
    <row r="4" spans="1:2" ht="30.75" customHeight="1">
      <c r="A4" s="268" t="s">
        <v>108</v>
      </c>
      <c r="B4" s="266" t="s">
        <v>109</v>
      </c>
    </row>
    <row r="5" spans="1:2" ht="27.75" customHeight="1">
      <c r="A5" s="269"/>
      <c r="B5" s="267"/>
    </row>
    <row r="6" spans="1:2" ht="46.5" customHeight="1">
      <c r="A6" s="61" t="s">
        <v>80</v>
      </c>
      <c r="B6" s="61" t="s">
        <v>81</v>
      </c>
    </row>
    <row r="7" spans="1:2" ht="48.75" customHeight="1">
      <c r="A7" s="61" t="s">
        <v>79</v>
      </c>
      <c r="B7" s="61" t="s">
        <v>81</v>
      </c>
    </row>
    <row r="8" spans="1:2" ht="55.5" customHeight="1">
      <c r="A8" s="61" t="s">
        <v>82</v>
      </c>
      <c r="B8" s="61" t="s">
        <v>83</v>
      </c>
    </row>
    <row r="10" spans="1:2" ht="52.5" customHeight="1">
      <c r="A10" s="264" t="s">
        <v>84</v>
      </c>
      <c r="B10" s="265"/>
    </row>
    <row r="11" spans="1:2" ht="39" customHeight="1">
      <c r="A11" s="264" t="s">
        <v>85</v>
      </c>
      <c r="B11" s="265"/>
    </row>
    <row r="12" spans="1:2" ht="30.75" customHeight="1">
      <c r="A12" s="263"/>
      <c r="B12" s="263"/>
    </row>
    <row r="13" spans="1:2" ht="43.5" customHeight="1">
      <c r="A13" s="262"/>
      <c r="B13" s="262"/>
    </row>
    <row r="15" spans="2:3" ht="13.5">
      <c r="B15" s="262"/>
      <c r="C15" s="262"/>
    </row>
  </sheetData>
  <sheetProtection/>
  <mergeCells count="7">
    <mergeCell ref="A13:B13"/>
    <mergeCell ref="A12:B12"/>
    <mergeCell ref="A10:B10"/>
    <mergeCell ref="B15:C15"/>
    <mergeCell ref="B4:B5"/>
    <mergeCell ref="A11:B11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PC-052</dc:creator>
  <cp:keywords/>
  <dc:description/>
  <cp:lastModifiedBy>PC053</cp:lastModifiedBy>
  <cp:lastPrinted>2019-06-18T06:50:10Z</cp:lastPrinted>
  <dcterms:created xsi:type="dcterms:W3CDTF">1997-01-08T22:48:59Z</dcterms:created>
  <dcterms:modified xsi:type="dcterms:W3CDTF">2019-06-18T06:50:19Z</dcterms:modified>
  <cp:category/>
  <cp:version/>
  <cp:contentType/>
  <cp:contentStatus/>
</cp:coreProperties>
</file>